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FAO-SE Assessment PH\"/>
    </mc:Choice>
  </mc:AlternateContent>
  <xr:revisionPtr revIDLastSave="0" documentId="8_{BCD0DCF4-FA06-4915-983B-751AD0129E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4" sheetId="10" r:id="rId1"/>
    <sheet name="2015" sheetId="4" r:id="rId2"/>
    <sheet name="2016" sheetId="7" r:id="rId3"/>
    <sheet name="2017" sheetId="8" r:id="rId4"/>
    <sheet name="2018" sheetId="9" r:id="rId5"/>
  </sheets>
  <definedNames>
    <definedName name="solver_adj" localSheetId="0" hidden="1">'2014'!$E$1:$E$2</definedName>
    <definedName name="solver_adj" localSheetId="1" hidden="1">'2015'!$E$1:$E$2</definedName>
    <definedName name="solver_adj" localSheetId="2" hidden="1">'2016'!$E$1:$E$2</definedName>
    <definedName name="solver_adj" localSheetId="3" hidden="1">'2017'!$E$1:$E$2</definedName>
    <definedName name="solver_adj" localSheetId="4" hidden="1">'2018'!$E$1:$E$2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'2014'!$E$5</definedName>
    <definedName name="solver_opt" localSheetId="1" hidden="1">'2015'!$E$5</definedName>
    <definedName name="solver_opt" localSheetId="2" hidden="1">'2016'!$E$5</definedName>
    <definedName name="solver_opt" localSheetId="3" hidden="1">'2017'!$E$5</definedName>
    <definedName name="solver_opt" localSheetId="4" hidden="1">'2018'!$E$5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9" l="1"/>
  <c r="C36" i="9"/>
  <c r="G36" i="9" s="1"/>
  <c r="D34" i="10"/>
  <c r="C34" i="10"/>
  <c r="G34" i="10" s="1"/>
  <c r="D33" i="10"/>
  <c r="C33" i="10"/>
  <c r="G33" i="10" s="1"/>
  <c r="D32" i="10"/>
  <c r="C32" i="10"/>
  <c r="G32" i="10" s="1"/>
  <c r="D31" i="10"/>
  <c r="C31" i="10"/>
  <c r="G31" i="10" s="1"/>
  <c r="D30" i="10"/>
  <c r="C30" i="10"/>
  <c r="E30" i="10" s="1"/>
  <c r="D29" i="10"/>
  <c r="C29" i="10"/>
  <c r="G29" i="10" s="1"/>
  <c r="D28" i="10"/>
  <c r="C28" i="10"/>
  <c r="E28" i="10" s="1"/>
  <c r="D27" i="10"/>
  <c r="C27" i="10"/>
  <c r="G27" i="10" s="1"/>
  <c r="D26" i="10"/>
  <c r="C26" i="10"/>
  <c r="G26" i="10" s="1"/>
  <c r="D25" i="10"/>
  <c r="C25" i="10"/>
  <c r="G25" i="10" s="1"/>
  <c r="D24" i="10"/>
  <c r="C24" i="10"/>
  <c r="E24" i="10" s="1"/>
  <c r="D23" i="10"/>
  <c r="C23" i="10"/>
  <c r="G23" i="10" s="1"/>
  <c r="D22" i="10"/>
  <c r="C22" i="10"/>
  <c r="G22" i="10" s="1"/>
  <c r="D21" i="10"/>
  <c r="C21" i="10"/>
  <c r="G21" i="10" s="1"/>
  <c r="D20" i="10"/>
  <c r="C20" i="10"/>
  <c r="E20" i="10" s="1"/>
  <c r="D19" i="10"/>
  <c r="C19" i="10"/>
  <c r="G19" i="10" s="1"/>
  <c r="D18" i="10"/>
  <c r="C18" i="10"/>
  <c r="G18" i="10" s="1"/>
  <c r="D17" i="10"/>
  <c r="C17" i="10"/>
  <c r="G17" i="10" s="1"/>
  <c r="D16" i="10"/>
  <c r="C16" i="10"/>
  <c r="E16" i="10" s="1"/>
  <c r="D15" i="10"/>
  <c r="C15" i="10"/>
  <c r="G15" i="10" s="1"/>
  <c r="D14" i="10"/>
  <c r="C14" i="10"/>
  <c r="G14" i="10" s="1"/>
  <c r="D13" i="10"/>
  <c r="C13" i="10"/>
  <c r="G13" i="10" s="1"/>
  <c r="D12" i="10"/>
  <c r="C12" i="10"/>
  <c r="E12" i="10" s="1"/>
  <c r="D11" i="10"/>
  <c r="C11" i="10"/>
  <c r="G11" i="10" s="1"/>
  <c r="D10" i="10"/>
  <c r="C10" i="10"/>
  <c r="E10" i="10" s="1"/>
  <c r="D9" i="10"/>
  <c r="C9" i="10"/>
  <c r="G9" i="10" s="1"/>
  <c r="D8" i="10"/>
  <c r="C8" i="10"/>
  <c r="G8" i="10" s="1"/>
  <c r="I2" i="10"/>
  <c r="H1" i="10"/>
  <c r="J1" i="10" s="1"/>
  <c r="E36" i="9" l="1"/>
  <c r="F36" i="9" s="1"/>
  <c r="H36" i="9" s="1"/>
  <c r="F10" i="10"/>
  <c r="F30" i="10"/>
  <c r="F16" i="10"/>
  <c r="F20" i="10"/>
  <c r="F24" i="10"/>
  <c r="H3" i="10"/>
  <c r="H4" i="10" s="1"/>
  <c r="E27" i="10"/>
  <c r="F27" i="10" s="1"/>
  <c r="H27" i="10" s="1"/>
  <c r="E29" i="10"/>
  <c r="F29" i="10" s="1"/>
  <c r="H29" i="10" s="1"/>
  <c r="E11" i="10"/>
  <c r="F11" i="10" s="1"/>
  <c r="H11" i="10" s="1"/>
  <c r="E13" i="10"/>
  <c r="F13" i="10" s="1"/>
  <c r="H13" i="10" s="1"/>
  <c r="E19" i="10"/>
  <c r="F19" i="10" s="1"/>
  <c r="H19" i="10" s="1"/>
  <c r="E21" i="10"/>
  <c r="F21" i="10" s="1"/>
  <c r="H21" i="10" s="1"/>
  <c r="F12" i="10"/>
  <c r="F28" i="10"/>
  <c r="E15" i="10"/>
  <c r="F15" i="10" s="1"/>
  <c r="H15" i="10" s="1"/>
  <c r="E23" i="10"/>
  <c r="F23" i="10" s="1"/>
  <c r="H23" i="10" s="1"/>
  <c r="E31" i="10"/>
  <c r="F31" i="10" s="1"/>
  <c r="H31" i="10" s="1"/>
  <c r="E9" i="10"/>
  <c r="F9" i="10" s="1"/>
  <c r="H9" i="10" s="1"/>
  <c r="E17" i="10"/>
  <c r="F17" i="10" s="1"/>
  <c r="H17" i="10" s="1"/>
  <c r="E25" i="10"/>
  <c r="F25" i="10" s="1"/>
  <c r="H25" i="10" s="1"/>
  <c r="E33" i="10"/>
  <c r="F33" i="10" s="1"/>
  <c r="H33" i="10" s="1"/>
  <c r="G10" i="10"/>
  <c r="G12" i="10"/>
  <c r="G16" i="10"/>
  <c r="G20" i="10"/>
  <c r="G24" i="10"/>
  <c r="G28" i="10"/>
  <c r="G30" i="10"/>
  <c r="E8" i="10"/>
  <c r="F8" i="10" s="1"/>
  <c r="H8" i="10" s="1"/>
  <c r="E14" i="10"/>
  <c r="F14" i="10" s="1"/>
  <c r="H14" i="10" s="1"/>
  <c r="E18" i="10"/>
  <c r="F18" i="10" s="1"/>
  <c r="H18" i="10" s="1"/>
  <c r="E22" i="10"/>
  <c r="F22" i="10" s="1"/>
  <c r="H22" i="10" s="1"/>
  <c r="E26" i="10"/>
  <c r="F26" i="10" s="1"/>
  <c r="H26" i="10" s="1"/>
  <c r="E32" i="10"/>
  <c r="F32" i="10" s="1"/>
  <c r="H32" i="10" s="1"/>
  <c r="E34" i="10"/>
  <c r="F34" i="10" s="1"/>
  <c r="H34" i="10" s="1"/>
  <c r="D35" i="9"/>
  <c r="C35" i="9"/>
  <c r="G35" i="9" s="1"/>
  <c r="D34" i="9"/>
  <c r="C34" i="9"/>
  <c r="G34" i="9" s="1"/>
  <c r="D33" i="9"/>
  <c r="C33" i="9"/>
  <c r="G33" i="9" s="1"/>
  <c r="D32" i="9"/>
  <c r="C32" i="9"/>
  <c r="G32" i="9" s="1"/>
  <c r="D31" i="9"/>
  <c r="C31" i="9"/>
  <c r="G31" i="9" s="1"/>
  <c r="D30" i="9"/>
  <c r="C30" i="9"/>
  <c r="G30" i="9" s="1"/>
  <c r="D29" i="9"/>
  <c r="C29" i="9"/>
  <c r="G29" i="9" s="1"/>
  <c r="D28" i="9"/>
  <c r="C28" i="9"/>
  <c r="G28" i="9" s="1"/>
  <c r="D27" i="9"/>
  <c r="C27" i="9"/>
  <c r="G27" i="9" s="1"/>
  <c r="D26" i="9"/>
  <c r="C26" i="9"/>
  <c r="G26" i="9" s="1"/>
  <c r="D25" i="9"/>
  <c r="C25" i="9"/>
  <c r="G25" i="9" s="1"/>
  <c r="D24" i="9"/>
  <c r="C24" i="9"/>
  <c r="G24" i="9" s="1"/>
  <c r="D23" i="9"/>
  <c r="C23" i="9"/>
  <c r="G23" i="9" s="1"/>
  <c r="D22" i="9"/>
  <c r="C22" i="9"/>
  <c r="G22" i="9" s="1"/>
  <c r="D21" i="9"/>
  <c r="C21" i="9"/>
  <c r="G21" i="9" s="1"/>
  <c r="D20" i="9"/>
  <c r="C20" i="9"/>
  <c r="G20" i="9" s="1"/>
  <c r="D19" i="9"/>
  <c r="C19" i="9"/>
  <c r="G19" i="9" s="1"/>
  <c r="D18" i="9"/>
  <c r="C18" i="9"/>
  <c r="G18" i="9" s="1"/>
  <c r="D17" i="9"/>
  <c r="C17" i="9"/>
  <c r="G17" i="9" s="1"/>
  <c r="D16" i="9"/>
  <c r="C16" i="9"/>
  <c r="G16" i="9" s="1"/>
  <c r="D15" i="9"/>
  <c r="C15" i="9"/>
  <c r="E15" i="9" s="1"/>
  <c r="D14" i="9"/>
  <c r="C14" i="9"/>
  <c r="G14" i="9" s="1"/>
  <c r="D13" i="9"/>
  <c r="C13" i="9"/>
  <c r="E13" i="9" s="1"/>
  <c r="D12" i="9"/>
  <c r="C12" i="9"/>
  <c r="G12" i="9" s="1"/>
  <c r="D11" i="9"/>
  <c r="C11" i="9"/>
  <c r="E11" i="9" s="1"/>
  <c r="D10" i="9"/>
  <c r="C10" i="9"/>
  <c r="G10" i="9" s="1"/>
  <c r="D9" i="9"/>
  <c r="C9" i="9"/>
  <c r="E9" i="9" s="1"/>
  <c r="D8" i="9"/>
  <c r="C8" i="9"/>
  <c r="G8" i="9" s="1"/>
  <c r="I2" i="9"/>
  <c r="H1" i="9"/>
  <c r="J1" i="9" s="1"/>
  <c r="D32" i="8"/>
  <c r="C32" i="8"/>
  <c r="E32" i="8" s="1"/>
  <c r="D31" i="8"/>
  <c r="C31" i="8"/>
  <c r="G31" i="8" s="1"/>
  <c r="D30" i="8"/>
  <c r="C30" i="8"/>
  <c r="E30" i="8" s="1"/>
  <c r="D29" i="8"/>
  <c r="C29" i="8"/>
  <c r="G29" i="8" s="1"/>
  <c r="D28" i="8"/>
  <c r="C28" i="8"/>
  <c r="E28" i="8" s="1"/>
  <c r="D27" i="8"/>
  <c r="C27" i="8"/>
  <c r="G27" i="8" s="1"/>
  <c r="D26" i="8"/>
  <c r="C26" i="8"/>
  <c r="E26" i="8" s="1"/>
  <c r="D25" i="8"/>
  <c r="C25" i="8"/>
  <c r="G25" i="8" s="1"/>
  <c r="D24" i="8"/>
  <c r="C24" i="8"/>
  <c r="E24" i="8" s="1"/>
  <c r="D23" i="8"/>
  <c r="C23" i="8"/>
  <c r="G23" i="8" s="1"/>
  <c r="D22" i="8"/>
  <c r="C22" i="8"/>
  <c r="E22" i="8" s="1"/>
  <c r="D21" i="8"/>
  <c r="C21" i="8"/>
  <c r="G21" i="8" s="1"/>
  <c r="D20" i="8"/>
  <c r="C20" i="8"/>
  <c r="E20" i="8" s="1"/>
  <c r="D19" i="8"/>
  <c r="C19" i="8"/>
  <c r="G19" i="8" s="1"/>
  <c r="D18" i="8"/>
  <c r="C18" i="8"/>
  <c r="E18" i="8" s="1"/>
  <c r="D17" i="8"/>
  <c r="C17" i="8"/>
  <c r="G17" i="8" s="1"/>
  <c r="D16" i="8"/>
  <c r="C16" i="8"/>
  <c r="E16" i="8" s="1"/>
  <c r="D15" i="8"/>
  <c r="C15" i="8"/>
  <c r="G15" i="8" s="1"/>
  <c r="D14" i="8"/>
  <c r="C14" i="8"/>
  <c r="E14" i="8" s="1"/>
  <c r="D13" i="8"/>
  <c r="C13" i="8"/>
  <c r="G13" i="8" s="1"/>
  <c r="D12" i="8"/>
  <c r="C12" i="8"/>
  <c r="E12" i="8" s="1"/>
  <c r="D11" i="8"/>
  <c r="C11" i="8"/>
  <c r="G11" i="8" s="1"/>
  <c r="D10" i="8"/>
  <c r="C10" i="8"/>
  <c r="E10" i="8" s="1"/>
  <c r="D9" i="8"/>
  <c r="C9" i="8"/>
  <c r="G9" i="8" s="1"/>
  <c r="D8" i="8"/>
  <c r="C8" i="8"/>
  <c r="E8" i="8" s="1"/>
  <c r="I2" i="8"/>
  <c r="H1" i="8"/>
  <c r="J1" i="8" s="1"/>
  <c r="D30" i="7"/>
  <c r="C30" i="7"/>
  <c r="G30" i="7" s="1"/>
  <c r="D29" i="7"/>
  <c r="C29" i="7"/>
  <c r="E29" i="7" s="1"/>
  <c r="D28" i="7"/>
  <c r="C28" i="7"/>
  <c r="G28" i="7" s="1"/>
  <c r="D27" i="7"/>
  <c r="C27" i="7"/>
  <c r="E27" i="7" s="1"/>
  <c r="F27" i="7" s="1"/>
  <c r="D26" i="7"/>
  <c r="C26" i="7"/>
  <c r="G26" i="7" s="1"/>
  <c r="D25" i="7"/>
  <c r="C25" i="7"/>
  <c r="E25" i="7" s="1"/>
  <c r="F25" i="7" s="1"/>
  <c r="D24" i="7"/>
  <c r="C24" i="7"/>
  <c r="G24" i="7" s="1"/>
  <c r="D23" i="7"/>
  <c r="C23" i="7"/>
  <c r="E23" i="7" s="1"/>
  <c r="F23" i="7" s="1"/>
  <c r="D22" i="7"/>
  <c r="C22" i="7"/>
  <c r="G22" i="7" s="1"/>
  <c r="D21" i="7"/>
  <c r="C21" i="7"/>
  <c r="E21" i="7" s="1"/>
  <c r="D20" i="7"/>
  <c r="C20" i="7"/>
  <c r="G20" i="7" s="1"/>
  <c r="D19" i="7"/>
  <c r="C19" i="7"/>
  <c r="E19" i="7" s="1"/>
  <c r="D18" i="7"/>
  <c r="C18" i="7"/>
  <c r="G18" i="7" s="1"/>
  <c r="D17" i="7"/>
  <c r="C17" i="7"/>
  <c r="E17" i="7" s="1"/>
  <c r="D16" i="7"/>
  <c r="C16" i="7"/>
  <c r="G16" i="7" s="1"/>
  <c r="D15" i="7"/>
  <c r="C15" i="7"/>
  <c r="E15" i="7" s="1"/>
  <c r="D14" i="7"/>
  <c r="C14" i="7"/>
  <c r="G14" i="7" s="1"/>
  <c r="D13" i="7"/>
  <c r="C13" i="7"/>
  <c r="E13" i="7" s="1"/>
  <c r="D12" i="7"/>
  <c r="C12" i="7"/>
  <c r="G12" i="7" s="1"/>
  <c r="D11" i="7"/>
  <c r="C11" i="7"/>
  <c r="E11" i="7" s="1"/>
  <c r="D10" i="7"/>
  <c r="C10" i="7"/>
  <c r="G10" i="7" s="1"/>
  <c r="D9" i="7"/>
  <c r="C9" i="7"/>
  <c r="E9" i="7" s="1"/>
  <c r="D8" i="7"/>
  <c r="C8" i="7"/>
  <c r="G8" i="7" s="1"/>
  <c r="I2" i="7"/>
  <c r="H1" i="7"/>
  <c r="I2" i="4"/>
  <c r="H30" i="10" l="1"/>
  <c r="F29" i="7"/>
  <c r="H10" i="10"/>
  <c r="H24" i="10"/>
  <c r="H20" i="10"/>
  <c r="H16" i="10"/>
  <c r="H28" i="10"/>
  <c r="H12" i="10"/>
  <c r="E18" i="9"/>
  <c r="F18" i="9" s="1"/>
  <c r="H18" i="9" s="1"/>
  <c r="F11" i="9"/>
  <c r="F13" i="9"/>
  <c r="F15" i="9"/>
  <c r="E16" i="9"/>
  <c r="F16" i="9" s="1"/>
  <c r="H16" i="9" s="1"/>
  <c r="E8" i="9"/>
  <c r="F8" i="9" s="1"/>
  <c r="H8" i="9" s="1"/>
  <c r="E24" i="9"/>
  <c r="F24" i="9" s="1"/>
  <c r="H24" i="9" s="1"/>
  <c r="F9" i="9"/>
  <c r="E10" i="9"/>
  <c r="F10" i="9" s="1"/>
  <c r="H10" i="9" s="1"/>
  <c r="E12" i="9"/>
  <c r="F12" i="9" s="1"/>
  <c r="H12" i="9" s="1"/>
  <c r="E20" i="9"/>
  <c r="F20" i="9" s="1"/>
  <c r="H20" i="9" s="1"/>
  <c r="E28" i="9"/>
  <c r="F28" i="9" s="1"/>
  <c r="H28" i="9" s="1"/>
  <c r="E14" i="9"/>
  <c r="F14" i="9" s="1"/>
  <c r="H14" i="9" s="1"/>
  <c r="E22" i="9"/>
  <c r="F22" i="9" s="1"/>
  <c r="H22" i="9" s="1"/>
  <c r="E30" i="9"/>
  <c r="F30" i="9" s="1"/>
  <c r="H30" i="9" s="1"/>
  <c r="E32" i="9"/>
  <c r="F32" i="9" s="1"/>
  <c r="H32" i="9" s="1"/>
  <c r="E26" i="9"/>
  <c r="F26" i="9" s="1"/>
  <c r="H26" i="9" s="1"/>
  <c r="E34" i="9"/>
  <c r="F34" i="9" s="1"/>
  <c r="H34" i="9" s="1"/>
  <c r="H3" i="7"/>
  <c r="H4" i="7" s="1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E22" i="7"/>
  <c r="F22" i="7" s="1"/>
  <c r="H22" i="7" s="1"/>
  <c r="E28" i="7"/>
  <c r="F28" i="7" s="1"/>
  <c r="H28" i="7" s="1"/>
  <c r="E8" i="7"/>
  <c r="F8" i="7" s="1"/>
  <c r="H8" i="7" s="1"/>
  <c r="G25" i="7"/>
  <c r="H25" i="7" s="1"/>
  <c r="E11" i="8"/>
  <c r="F11" i="8" s="1"/>
  <c r="H11" i="8" s="1"/>
  <c r="G8" i="8"/>
  <c r="E31" i="8"/>
  <c r="F31" i="8" s="1"/>
  <c r="H31" i="8" s="1"/>
  <c r="E19" i="8"/>
  <c r="F19" i="8" s="1"/>
  <c r="H19" i="8" s="1"/>
  <c r="G28" i="8"/>
  <c r="G16" i="8"/>
  <c r="E25" i="8"/>
  <c r="F25" i="8" s="1"/>
  <c r="H25" i="8" s="1"/>
  <c r="E15" i="8"/>
  <c r="F15" i="8" s="1"/>
  <c r="H15" i="8" s="1"/>
  <c r="G12" i="8"/>
  <c r="E29" i="8"/>
  <c r="F29" i="8" s="1"/>
  <c r="H29" i="8" s="1"/>
  <c r="G32" i="8"/>
  <c r="G10" i="8"/>
  <c r="G14" i="8"/>
  <c r="E21" i="8"/>
  <c r="F21" i="8" s="1"/>
  <c r="H21" i="8" s="1"/>
  <c r="G24" i="8"/>
  <c r="E27" i="8"/>
  <c r="F27" i="8" s="1"/>
  <c r="H27" i="8" s="1"/>
  <c r="E9" i="8"/>
  <c r="F9" i="8" s="1"/>
  <c r="H9" i="8" s="1"/>
  <c r="E13" i="8"/>
  <c r="F13" i="8" s="1"/>
  <c r="H13" i="8" s="1"/>
  <c r="E17" i="8"/>
  <c r="F17" i="8" s="1"/>
  <c r="H17" i="8" s="1"/>
  <c r="G20" i="8"/>
  <c r="E23" i="8"/>
  <c r="F23" i="8" s="1"/>
  <c r="H23" i="8" s="1"/>
  <c r="F9" i="7"/>
  <c r="F11" i="7"/>
  <c r="F13" i="7"/>
  <c r="F15" i="7"/>
  <c r="F17" i="7"/>
  <c r="F19" i="7"/>
  <c r="F21" i="7"/>
  <c r="E12" i="7"/>
  <c r="F12" i="7" s="1"/>
  <c r="H12" i="7" s="1"/>
  <c r="G21" i="7"/>
  <c r="E24" i="7"/>
  <c r="F24" i="7" s="1"/>
  <c r="H24" i="7" s="1"/>
  <c r="G11" i="7"/>
  <c r="E18" i="7"/>
  <c r="F18" i="7" s="1"/>
  <c r="H18" i="7" s="1"/>
  <c r="E10" i="7"/>
  <c r="F10" i="7" s="1"/>
  <c r="H10" i="7" s="1"/>
  <c r="E14" i="7"/>
  <c r="F14" i="7" s="1"/>
  <c r="H14" i="7" s="1"/>
  <c r="G17" i="7"/>
  <c r="E20" i="7"/>
  <c r="F20" i="7" s="1"/>
  <c r="H20" i="7" s="1"/>
  <c r="E30" i="7"/>
  <c r="F30" i="7" s="1"/>
  <c r="H30" i="7" s="1"/>
  <c r="G9" i="7"/>
  <c r="G13" i="7"/>
  <c r="E16" i="7"/>
  <c r="F16" i="7" s="1"/>
  <c r="H16" i="7" s="1"/>
  <c r="E26" i="7"/>
  <c r="F26" i="7" s="1"/>
  <c r="H26" i="7" s="1"/>
  <c r="G29" i="7"/>
  <c r="H3" i="8"/>
  <c r="H4" i="8" s="1"/>
  <c r="G9" i="9"/>
  <c r="G11" i="9"/>
  <c r="G13" i="9"/>
  <c r="G15" i="9"/>
  <c r="E17" i="9"/>
  <c r="F17" i="9" s="1"/>
  <c r="H17" i="9" s="1"/>
  <c r="E19" i="9"/>
  <c r="F19" i="9" s="1"/>
  <c r="H19" i="9" s="1"/>
  <c r="E21" i="9"/>
  <c r="F21" i="9" s="1"/>
  <c r="H21" i="9" s="1"/>
  <c r="E23" i="9"/>
  <c r="F23" i="9" s="1"/>
  <c r="H23" i="9" s="1"/>
  <c r="E25" i="9"/>
  <c r="F25" i="9" s="1"/>
  <c r="H25" i="9" s="1"/>
  <c r="E27" i="9"/>
  <c r="F27" i="9" s="1"/>
  <c r="H27" i="9" s="1"/>
  <c r="E29" i="9"/>
  <c r="F29" i="9" s="1"/>
  <c r="H29" i="9" s="1"/>
  <c r="E31" i="9"/>
  <c r="F31" i="9" s="1"/>
  <c r="H31" i="9" s="1"/>
  <c r="E33" i="9"/>
  <c r="F33" i="9" s="1"/>
  <c r="H33" i="9" s="1"/>
  <c r="E35" i="9"/>
  <c r="F35" i="9" s="1"/>
  <c r="H35" i="9" s="1"/>
  <c r="H3" i="9"/>
  <c r="H4" i="9" s="1"/>
  <c r="G18" i="8"/>
  <c r="G22" i="8"/>
  <c r="G26" i="8"/>
  <c r="G30" i="8"/>
  <c r="J1" i="7"/>
  <c r="G15" i="7"/>
  <c r="G19" i="7"/>
  <c r="G23" i="7"/>
  <c r="H23" i="7" s="1"/>
  <c r="G27" i="7"/>
  <c r="H27" i="7" s="1"/>
  <c r="H29" i="7" l="1"/>
  <c r="E5" i="10"/>
  <c r="H22" i="8"/>
  <c r="H14" i="8"/>
  <c r="H11" i="9"/>
  <c r="H9" i="9"/>
  <c r="H15" i="9"/>
  <c r="H13" i="9"/>
  <c r="H26" i="8"/>
  <c r="H28" i="8"/>
  <c r="H20" i="8"/>
  <c r="H12" i="8"/>
  <c r="H16" i="8"/>
  <c r="H8" i="8"/>
  <c r="H10" i="8"/>
  <c r="H18" i="8"/>
  <c r="H24" i="8"/>
  <c r="H32" i="8"/>
  <c r="H30" i="8"/>
  <c r="H11" i="7"/>
  <c r="H17" i="7"/>
  <c r="H9" i="7"/>
  <c r="H13" i="7"/>
  <c r="H21" i="7"/>
  <c r="H15" i="7"/>
  <c r="H19" i="7"/>
  <c r="E5" i="9" l="1"/>
  <c r="E5" i="8"/>
  <c r="E5" i="7"/>
  <c r="D35" i="4" l="1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H1" i="4"/>
  <c r="G26" i="4" l="1"/>
  <c r="E26" i="4"/>
  <c r="F26" i="4" s="1"/>
  <c r="G11" i="4"/>
  <c r="E11" i="4"/>
  <c r="F11" i="4" s="1"/>
  <c r="E13" i="4"/>
  <c r="F13" i="4" s="1"/>
  <c r="G13" i="4"/>
  <c r="G15" i="4"/>
  <c r="E15" i="4"/>
  <c r="F15" i="4" s="1"/>
  <c r="E17" i="4"/>
  <c r="F17" i="4" s="1"/>
  <c r="G17" i="4"/>
  <c r="G19" i="4"/>
  <c r="E19" i="4"/>
  <c r="F19" i="4" s="1"/>
  <c r="E21" i="4"/>
  <c r="F21" i="4" s="1"/>
  <c r="G21" i="4"/>
  <c r="E28" i="4"/>
  <c r="F28" i="4" s="1"/>
  <c r="G28" i="4"/>
  <c r="G30" i="4"/>
  <c r="E30" i="4"/>
  <c r="F30" i="4" s="1"/>
  <c r="E32" i="4"/>
  <c r="F32" i="4" s="1"/>
  <c r="G32" i="4"/>
  <c r="G34" i="4"/>
  <c r="E34" i="4"/>
  <c r="F34" i="4" s="1"/>
  <c r="E24" i="4"/>
  <c r="F24" i="4" s="1"/>
  <c r="G24" i="4"/>
  <c r="E8" i="4"/>
  <c r="F8" i="4" s="1"/>
  <c r="G8" i="4"/>
  <c r="G10" i="4"/>
  <c r="E10" i="4"/>
  <c r="F10" i="4" s="1"/>
  <c r="G23" i="4"/>
  <c r="E23" i="4"/>
  <c r="F23" i="4" s="1"/>
  <c r="E25" i="4"/>
  <c r="F25" i="4" s="1"/>
  <c r="G25" i="4"/>
  <c r="G27" i="4"/>
  <c r="E27" i="4"/>
  <c r="F27" i="4" s="1"/>
  <c r="E9" i="4"/>
  <c r="F9" i="4" s="1"/>
  <c r="G9" i="4"/>
  <c r="E12" i="4"/>
  <c r="F12" i="4" s="1"/>
  <c r="G12" i="4"/>
  <c r="G14" i="4"/>
  <c r="E14" i="4"/>
  <c r="F14" i="4" s="1"/>
  <c r="E16" i="4"/>
  <c r="F16" i="4" s="1"/>
  <c r="G16" i="4"/>
  <c r="G18" i="4"/>
  <c r="E18" i="4"/>
  <c r="F18" i="4" s="1"/>
  <c r="E20" i="4"/>
  <c r="F20" i="4" s="1"/>
  <c r="G20" i="4"/>
  <c r="G22" i="4"/>
  <c r="E22" i="4"/>
  <c r="F22" i="4" s="1"/>
  <c r="G29" i="4"/>
  <c r="E29" i="4"/>
  <c r="F29" i="4" s="1"/>
  <c r="G31" i="4"/>
  <c r="E31" i="4"/>
  <c r="F31" i="4" s="1"/>
  <c r="E33" i="4"/>
  <c r="F33" i="4" s="1"/>
  <c r="G33" i="4"/>
  <c r="G35" i="4"/>
  <c r="E35" i="4"/>
  <c r="F35" i="4" s="1"/>
  <c r="J1" i="4"/>
  <c r="H3" i="4"/>
  <c r="H4" i="4" s="1"/>
  <c r="H18" i="4" l="1"/>
  <c r="H10" i="4"/>
  <c r="H24" i="4"/>
  <c r="H21" i="4"/>
  <c r="H13" i="4"/>
  <c r="H15" i="4"/>
  <c r="H26" i="4"/>
  <c r="H29" i="4"/>
  <c r="H16" i="4"/>
  <c r="H12" i="4"/>
  <c r="H30" i="4"/>
  <c r="H8" i="4"/>
  <c r="H35" i="4"/>
  <c r="H22" i="4"/>
  <c r="H32" i="4"/>
  <c r="H27" i="4"/>
  <c r="H34" i="4"/>
  <c r="H28" i="4"/>
  <c r="H17" i="4"/>
  <c r="H23" i="4"/>
  <c r="H25" i="4"/>
  <c r="H11" i="4"/>
  <c r="H20" i="4"/>
  <c r="H14" i="4"/>
  <c r="H19" i="4"/>
  <c r="H33" i="4"/>
  <c r="H9" i="4"/>
  <c r="H31" i="4"/>
  <c r="E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Melanie Calicdan</author>
  </authors>
  <commentList>
    <comment ref="B1" authorId="0" shapeId="0" xr:uid="{58CBE2B4-6C7A-4685-AA34-69FC38C9546C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B2" authorId="0" shapeId="0" xr:uid="{64F86362-0AF9-4B92-A152-2F9632254FBF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B4" authorId="0" shapeId="0" xr:uid="{2A1C4B6A-6178-4328-9A7B-F8943AA76447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4" authorId="0" shapeId="0" xr:uid="{BDC2ECA5-A4D2-4DCE-8AFD-99674DD2D541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fishbase</t>
        </r>
      </text>
    </comment>
    <comment ref="E5" authorId="1" shapeId="0" xr:uid="{51715E22-DC70-4FC0-98D4-FD16C67CAF19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NSAP-HANNAH</author>
    <author>Melanie Calicdan</author>
  </authors>
  <commentList>
    <comment ref="E1" authorId="0" shapeId="0" xr:uid="{C5C30D23-5820-433A-847F-66FA230D5C58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E5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NSAP-HANNAH</author>
    <author>Melanie Calicdan</author>
  </authors>
  <commentList>
    <comment ref="E1" authorId="0" shapeId="0" xr:uid="{B78753D2-94D6-4038-A0AF-BAB0C2059089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1" shapeId="0" xr:uid="{5F696194-FA3F-4798-B306-0602691870C7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E5" authorId="1" shapeId="0" xr:uid="{EB0502BE-8100-42D9-A7B2-205970346AAE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NSAP-HANNAH</author>
    <author>Melanie Calicdan</author>
  </authors>
  <commentList>
    <comment ref="E1" authorId="0" shapeId="0" xr:uid="{B967FC40-78C0-4856-BB13-255D913995A9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1" shapeId="0" xr:uid="{49F9FB21-AB4C-4C48-9686-54324890F06B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E5" authorId="1" shapeId="0" xr:uid="{2C61FAE2-AEFE-4937-9DEA-AE7B26465237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NSAP-HANNAH</author>
    <author>Melanie Calicdan</author>
  </authors>
  <commentList>
    <comment ref="E1" authorId="0" shapeId="0" xr:uid="{C51B6206-345C-48C6-91D4-937F8DDE8C9D}">
      <text>
        <r>
          <rPr>
            <b/>
            <sz val="9"/>
            <color indexed="81"/>
            <rFont val="Tahoma"/>
            <family val="2"/>
          </rPr>
          <t xml:space="preserve">NSAP-R1:
</t>
        </r>
        <r>
          <rPr>
            <sz val="9"/>
            <color indexed="81"/>
            <rFont val="Tahoma"/>
            <family val="2"/>
          </rPr>
          <t>FMA 6 Data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1" shapeId="0" xr:uid="{545E4C06-7EC3-4A71-88BD-A887671AB2D3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from the noaa computation: se website link https://connect.fisheries.noaa.gov/natural-mortality-tool/
</t>
        </r>
      </text>
    </comment>
    <comment ref="E5" authorId="1" shapeId="0" xr:uid="{441241EF-4A2B-4BFC-8613-3F520E29B92F}">
      <text>
        <r>
          <rPr>
            <b/>
            <sz val="9"/>
            <color indexed="81"/>
            <rFont val="Tahoma"/>
            <family val="2"/>
          </rPr>
          <t>Melanie Calicdan:</t>
        </r>
        <r>
          <rPr>
            <sz val="9"/>
            <color indexed="81"/>
            <rFont val="Tahoma"/>
            <family val="2"/>
          </rPr>
          <t xml:space="preserve">
minimiza the value by using solver
</t>
        </r>
      </text>
    </comment>
  </commentList>
</comments>
</file>

<file path=xl/sharedStrings.xml><?xml version="1.0" encoding="utf-8"?>
<sst xmlns="http://schemas.openxmlformats.org/spreadsheetml/2006/main" count="123" uniqueCount="26">
  <si>
    <t>n</t>
  </si>
  <si>
    <t>age</t>
  </si>
  <si>
    <t>log_n</t>
  </si>
  <si>
    <t>predicted log_n</t>
  </si>
  <si>
    <t>squarred_error</t>
  </si>
  <si>
    <t>Loo</t>
  </si>
  <si>
    <t>To</t>
  </si>
  <si>
    <t>Lmat</t>
  </si>
  <si>
    <t>slope</t>
  </si>
  <si>
    <t>intercept</t>
  </si>
  <si>
    <t>min_age</t>
  </si>
  <si>
    <t>max_age</t>
  </si>
  <si>
    <t>window</t>
  </si>
  <si>
    <t>effective_squarred_error</t>
  </si>
  <si>
    <t>sum_of_square</t>
  </si>
  <si>
    <t>z</t>
  </si>
  <si>
    <t>f</t>
  </si>
  <si>
    <t>f/m</t>
  </si>
  <si>
    <t xml:space="preserve">m </t>
  </si>
  <si>
    <t>Vb_K</t>
  </si>
  <si>
    <t>SSQ</t>
  </si>
  <si>
    <t>Vb_k</t>
  </si>
  <si>
    <t>TL_cm</t>
  </si>
  <si>
    <t>Overfished with many juvenile samples caught</t>
  </si>
  <si>
    <t>because f should not be higher than m</t>
  </si>
  <si>
    <t>and f/m should not be equal or higher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</si>
</sst>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0458309180993E-2"/>
          <c:y val="0.14197129186602872"/>
          <c:w val="0.90667569294300332"/>
          <c:h val="0.732190935463210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'2014'!$C$8:$C$34</c:f>
              <c:numCache>
                <c:formatCode>General</c:formatCode>
                <c:ptCount val="27"/>
                <c:pt idx="0">
                  <c:v>0.29555669213819258</c:v>
                </c:pt>
                <c:pt idx="1">
                  <c:v>0.34606560796374081</c:v>
                </c:pt>
                <c:pt idx="2">
                  <c:v>0.39815318047058162</c:v>
                </c:pt>
                <c:pt idx="3">
                  <c:v>0.45192128416761734</c:v>
                </c:pt>
                <c:pt idx="4">
                  <c:v>0.5074819846136035</c:v>
                </c:pt>
                <c:pt idx="5">
                  <c:v>0.56495894473221908</c:v>
                </c:pt>
                <c:pt idx="6">
                  <c:v>0.62448908240235124</c:v>
                </c:pt>
                <c:pt idx="7">
                  <c:v>0.68622453520293303</c:v>
                </c:pt>
                <c:pt idx="8">
                  <c:v>0.75033500324925995</c:v>
                </c:pt>
                <c:pt idx="9">
                  <c:v>0.81701056093875823</c:v>
                </c:pt>
                <c:pt idx="10">
                  <c:v>0.88646505493970507</c:v>
                </c:pt>
                <c:pt idx="11">
                  <c:v>0.95894024150593637</c:v>
                </c:pt>
                <c:pt idx="12">
                  <c:v>1.0347108649671988</c:v>
                </c:pt>
                <c:pt idx="13">
                  <c:v>1.1140909466159565</c:v>
                </c:pt>
                <c:pt idx="14">
                  <c:v>1.1974416475737253</c:v>
                </c:pt>
                <c:pt idx="15">
                  <c:v>1.2851812033827619</c:v>
                </c:pt>
                <c:pt idx="16">
                  <c:v>1.3777976219741133</c:v>
                </c:pt>
                <c:pt idx="17">
                  <c:v>1.4758651220123358</c:v>
                </c:pt>
                <c:pt idx="18">
                  <c:v>1.5800657169812258</c:v>
                </c:pt>
                <c:pt idx="19">
                  <c:v>1.691218007812346</c:v>
                </c:pt>
                <c:pt idx="20">
                  <c:v>1.810316281115921</c:v>
                </c:pt>
                <c:pt idx="21">
                  <c:v>1.9385846830094682</c:v>
                </c:pt>
                <c:pt idx="22">
                  <c:v>2.07755403124122</c:v>
                </c:pt>
                <c:pt idx="23">
                  <c:v>2.229173661584098</c:v>
                </c:pt>
                <c:pt idx="24">
                  <c:v>2.3959794258457352</c:v>
                </c:pt>
                <c:pt idx="25">
                  <c:v>2.581355484362776</c:v>
                </c:pt>
                <c:pt idx="26">
                  <c:v>2.7899607226194529</c:v>
                </c:pt>
              </c:numCache>
            </c:numRef>
          </c:xVal>
          <c:yVal>
            <c:numRef>
              <c:f>'2014'!$D$8:$D$34</c:f>
              <c:numCache>
                <c:formatCode>General</c:formatCode>
                <c:ptCount val="27"/>
                <c:pt idx="0">
                  <c:v>0</c:v>
                </c:pt>
                <c:pt idx="1">
                  <c:v>2.9444389791664403</c:v>
                </c:pt>
                <c:pt idx="2">
                  <c:v>4.0943445622221004</c:v>
                </c:pt>
                <c:pt idx="3">
                  <c:v>3.3322045101752038</c:v>
                </c:pt>
                <c:pt idx="4">
                  <c:v>3.912023005428146</c:v>
                </c:pt>
                <c:pt idx="5">
                  <c:v>3.9889840465642745</c:v>
                </c:pt>
                <c:pt idx="6">
                  <c:v>4.7095302013123339</c:v>
                </c:pt>
                <c:pt idx="7">
                  <c:v>5.4638318050256105</c:v>
                </c:pt>
                <c:pt idx="8">
                  <c:v>6.6489845500247764</c:v>
                </c:pt>
                <c:pt idx="9">
                  <c:v>7.4730690880321973</c:v>
                </c:pt>
                <c:pt idx="10">
                  <c:v>7.8792914850822706</c:v>
                </c:pt>
                <c:pt idx="11">
                  <c:v>7.95892649305011</c:v>
                </c:pt>
                <c:pt idx="12">
                  <c:v>8.0333340158800617</c:v>
                </c:pt>
                <c:pt idx="13">
                  <c:v>7.8640356590724503</c:v>
                </c:pt>
                <c:pt idx="14">
                  <c:v>7.5087871706342764</c:v>
                </c:pt>
                <c:pt idx="15">
                  <c:v>7.1412451223504911</c:v>
                </c:pt>
                <c:pt idx="16">
                  <c:v>6.4997870406558542</c:v>
                </c:pt>
                <c:pt idx="17">
                  <c:v>5.7960577507653719</c:v>
                </c:pt>
                <c:pt idx="18">
                  <c:v>5.2311086168545868</c:v>
                </c:pt>
                <c:pt idx="19">
                  <c:v>4.8520302639196169</c:v>
                </c:pt>
                <c:pt idx="20">
                  <c:v>4.3944491546724391</c:v>
                </c:pt>
                <c:pt idx="21">
                  <c:v>2.7080502011022101</c:v>
                </c:pt>
                <c:pt idx="22">
                  <c:v>2.7725887222397811</c:v>
                </c:pt>
                <c:pt idx="23">
                  <c:v>1.9459101490553132</c:v>
                </c:pt>
                <c:pt idx="24">
                  <c:v>1.791759469228055</c:v>
                </c:pt>
                <c:pt idx="25">
                  <c:v>1.0986122886681098</c:v>
                </c:pt>
                <c:pt idx="26">
                  <c:v>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0-4F13-BAC4-04D96993D2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'2014'!$C$8:$C$34</c:f>
              <c:numCache>
                <c:formatCode>General</c:formatCode>
                <c:ptCount val="27"/>
                <c:pt idx="0">
                  <c:v>0.29555669213819258</c:v>
                </c:pt>
                <c:pt idx="1">
                  <c:v>0.34606560796374081</c:v>
                </c:pt>
                <c:pt idx="2">
                  <c:v>0.39815318047058162</c:v>
                </c:pt>
                <c:pt idx="3">
                  <c:v>0.45192128416761734</c:v>
                </c:pt>
                <c:pt idx="4">
                  <c:v>0.5074819846136035</c:v>
                </c:pt>
                <c:pt idx="5">
                  <c:v>0.56495894473221908</c:v>
                </c:pt>
                <c:pt idx="6">
                  <c:v>0.62448908240235124</c:v>
                </c:pt>
                <c:pt idx="7">
                  <c:v>0.68622453520293303</c:v>
                </c:pt>
                <c:pt idx="8">
                  <c:v>0.75033500324925995</c:v>
                </c:pt>
                <c:pt idx="9">
                  <c:v>0.81701056093875823</c:v>
                </c:pt>
                <c:pt idx="10">
                  <c:v>0.88646505493970507</c:v>
                </c:pt>
                <c:pt idx="11">
                  <c:v>0.95894024150593637</c:v>
                </c:pt>
                <c:pt idx="12">
                  <c:v>1.0347108649671988</c:v>
                </c:pt>
                <c:pt idx="13">
                  <c:v>1.1140909466159565</c:v>
                </c:pt>
                <c:pt idx="14">
                  <c:v>1.1974416475737253</c:v>
                </c:pt>
                <c:pt idx="15">
                  <c:v>1.2851812033827619</c:v>
                </c:pt>
                <c:pt idx="16">
                  <c:v>1.3777976219741133</c:v>
                </c:pt>
                <c:pt idx="17">
                  <c:v>1.4758651220123358</c:v>
                </c:pt>
                <c:pt idx="18">
                  <c:v>1.5800657169812258</c:v>
                </c:pt>
                <c:pt idx="19">
                  <c:v>1.691218007812346</c:v>
                </c:pt>
                <c:pt idx="20">
                  <c:v>1.810316281115921</c:v>
                </c:pt>
                <c:pt idx="21">
                  <c:v>1.9385846830094682</c:v>
                </c:pt>
                <c:pt idx="22">
                  <c:v>2.07755403124122</c:v>
                </c:pt>
                <c:pt idx="23">
                  <c:v>2.229173661584098</c:v>
                </c:pt>
                <c:pt idx="24">
                  <c:v>2.3959794258457352</c:v>
                </c:pt>
                <c:pt idx="25">
                  <c:v>2.581355484362776</c:v>
                </c:pt>
                <c:pt idx="26">
                  <c:v>2.7899607226194529</c:v>
                </c:pt>
              </c:numCache>
            </c:numRef>
          </c:xVal>
          <c:yVal>
            <c:numRef>
              <c:f>'2014'!$E$8:$E$34</c:f>
              <c:numCache>
                <c:formatCode>General</c:formatCode>
                <c:ptCount val="27"/>
                <c:pt idx="0">
                  <c:v>11.949948635749905</c:v>
                </c:pt>
                <c:pt idx="1">
                  <c:v>11.691640531895997</c:v>
                </c:pt>
                <c:pt idx="2">
                  <c:v>11.425259005611297</c:v>
                </c:pt>
                <c:pt idx="3">
                  <c:v>11.150283059547206</c:v>
                </c:pt>
                <c:pt idx="4">
                  <c:v>10.866139578214783</c:v>
                </c:pt>
                <c:pt idx="5">
                  <c:v>10.572196135936093</c:v>
                </c:pt>
                <c:pt idx="6">
                  <c:v>10.267752519746733</c:v>
                </c:pt>
                <c:pt idx="7">
                  <c:v>9.9520306814764581</c:v>
                </c:pt>
                <c:pt idx="8">
                  <c:v>9.6241627562287562</c:v>
                </c:pt>
                <c:pt idx="9">
                  <c:v>9.2831766828063582</c:v>
                </c:pt>
                <c:pt idx="10">
                  <c:v>8.9279788260263366</c:v>
                </c:pt>
                <c:pt idx="11">
                  <c:v>8.5573328180415054</c:v>
                </c:pt>
                <c:pt idx="12">
                  <c:v>8.1698335863868987</c:v>
                </c:pt>
                <c:pt idx="13">
                  <c:v>7.7638751919268172</c:v>
                </c:pt>
                <c:pt idx="14">
                  <c:v>7.3376106172988855</c:v>
                </c:pt>
                <c:pt idx="15">
                  <c:v>6.8889009603287272</c:v>
                </c:pt>
                <c:pt idx="16">
                  <c:v>6.415250495236565</c:v>
                </c:pt>
                <c:pt idx="17">
                  <c:v>5.913722605149621</c:v>
                </c:pt>
                <c:pt idx="18">
                  <c:v>5.3808293987338036</c:v>
                </c:pt>
                <c:pt idx="19">
                  <c:v>4.8123844615514066</c:v>
                </c:pt>
                <c:pt idx="20">
                  <c:v>4.2033029034443921</c:v>
                </c:pt>
                <c:pt idx="21">
                  <c:v>3.5473243076667735</c:v>
                </c:pt>
                <c:pt idx="22">
                  <c:v>2.8366199053085666</c:v>
                </c:pt>
                <c:pt idx="23">
                  <c:v>2.0612205806394517</c:v>
                </c:pt>
                <c:pt idx="24">
                  <c:v>1.208157710964251</c:v>
                </c:pt>
                <c:pt idx="25">
                  <c:v>0.26012433125691459</c:v>
                </c:pt>
                <c:pt idx="26">
                  <c:v>-0.80670560693033977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0-4F13-BAC4-04D96993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  <c:majorUnit val="0.5"/>
      </c:valAx>
      <c:valAx>
        <c:axId val="4021628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'2015'!$C$8:$C$35</c:f>
              <c:numCache>
                <c:formatCode>General</c:formatCode>
                <c:ptCount val="28"/>
                <c:pt idx="0">
                  <c:v>0.39815318047058162</c:v>
                </c:pt>
                <c:pt idx="1">
                  <c:v>0.45192128416761734</c:v>
                </c:pt>
                <c:pt idx="2">
                  <c:v>0.5074819846136035</c:v>
                </c:pt>
                <c:pt idx="3">
                  <c:v>0.56495894473221908</c:v>
                </c:pt>
                <c:pt idx="4">
                  <c:v>0.62448908240235124</c:v>
                </c:pt>
                <c:pt idx="5">
                  <c:v>0.68622453520293303</c:v>
                </c:pt>
                <c:pt idx="6">
                  <c:v>0.75033500324925995</c:v>
                </c:pt>
                <c:pt idx="7">
                  <c:v>0.81701056093875823</c:v>
                </c:pt>
                <c:pt idx="8">
                  <c:v>0.88646505493970507</c:v>
                </c:pt>
                <c:pt idx="9">
                  <c:v>0.95894024150593637</c:v>
                </c:pt>
                <c:pt idx="10">
                  <c:v>1.0347108649671988</c:v>
                </c:pt>
                <c:pt idx="11">
                  <c:v>1.1140909466159565</c:v>
                </c:pt>
                <c:pt idx="12">
                  <c:v>1.1974416475737253</c:v>
                </c:pt>
                <c:pt idx="13">
                  <c:v>1.2851812033827619</c:v>
                </c:pt>
                <c:pt idx="14">
                  <c:v>1.3777976219741133</c:v>
                </c:pt>
                <c:pt idx="15">
                  <c:v>1.4758651220123358</c:v>
                </c:pt>
                <c:pt idx="16">
                  <c:v>1.5800657169812258</c:v>
                </c:pt>
                <c:pt idx="17">
                  <c:v>1.691218007812346</c:v>
                </c:pt>
                <c:pt idx="18">
                  <c:v>1.810316281115921</c:v>
                </c:pt>
                <c:pt idx="19">
                  <c:v>1.9385846830094682</c:v>
                </c:pt>
                <c:pt idx="20">
                  <c:v>2.07755403124122</c:v>
                </c:pt>
                <c:pt idx="21">
                  <c:v>2.229173661584098</c:v>
                </c:pt>
                <c:pt idx="22">
                  <c:v>2.3959794258457352</c:v>
                </c:pt>
                <c:pt idx="23">
                  <c:v>2.581355484362776</c:v>
                </c:pt>
                <c:pt idx="24">
                  <c:v>2.7899607226194529</c:v>
                </c:pt>
                <c:pt idx="25">
                  <c:v>3.0284621286872415</c:v>
                </c:pt>
                <c:pt idx="26">
                  <c:v>3.3068856031258527</c:v>
                </c:pt>
                <c:pt idx="27">
                  <c:v>3.6413367622294364</c:v>
                </c:pt>
              </c:numCache>
            </c:numRef>
          </c:xVal>
          <c:yVal>
            <c:numRef>
              <c:f>'2015'!$D$8:$D$35</c:f>
              <c:numCache>
                <c:formatCode>General</c:formatCode>
                <c:ptCount val="28"/>
                <c:pt idx="0">
                  <c:v>1.0986122886681098</c:v>
                </c:pt>
                <c:pt idx="1">
                  <c:v>2.1972245773362196</c:v>
                </c:pt>
                <c:pt idx="2">
                  <c:v>2.9957322735539909</c:v>
                </c:pt>
                <c:pt idx="3">
                  <c:v>2.7080502011022101</c:v>
                </c:pt>
                <c:pt idx="4">
                  <c:v>4.6913478822291435</c:v>
                </c:pt>
                <c:pt idx="5">
                  <c:v>5.2311086168545868</c:v>
                </c:pt>
                <c:pt idx="6">
                  <c:v>6.3716118472318568</c:v>
                </c:pt>
                <c:pt idx="7">
                  <c:v>7.2668273475205911</c:v>
                </c:pt>
                <c:pt idx="8">
                  <c:v>7.8838232148921525</c:v>
                </c:pt>
                <c:pt idx="9">
                  <c:v>7.9171719888457757</c:v>
                </c:pt>
                <c:pt idx="10">
                  <c:v>8.0793081920519612</c:v>
                </c:pt>
                <c:pt idx="11">
                  <c:v>7.9783109698677217</c:v>
                </c:pt>
                <c:pt idx="12">
                  <c:v>8.0225689469882546</c:v>
                </c:pt>
                <c:pt idx="13">
                  <c:v>7.620705086838262</c:v>
                </c:pt>
                <c:pt idx="14">
                  <c:v>7.1436176027041212</c:v>
                </c:pt>
                <c:pt idx="15">
                  <c:v>6.8035052576083377</c:v>
                </c:pt>
                <c:pt idx="16">
                  <c:v>6.4488893941468577</c:v>
                </c:pt>
                <c:pt idx="17">
                  <c:v>6.0354814325247563</c:v>
                </c:pt>
                <c:pt idx="18">
                  <c:v>5.5606816310155276</c:v>
                </c:pt>
                <c:pt idx="19">
                  <c:v>4.3307333402863311</c:v>
                </c:pt>
                <c:pt idx="20">
                  <c:v>4.2766661190160553</c:v>
                </c:pt>
                <c:pt idx="21">
                  <c:v>3.1354942159291497</c:v>
                </c:pt>
                <c:pt idx="22">
                  <c:v>1.3862943611198906</c:v>
                </c:pt>
                <c:pt idx="23">
                  <c:v>1.6094379124341003</c:v>
                </c:pt>
                <c:pt idx="24">
                  <c:v>1.3862943611198906</c:v>
                </c:pt>
                <c:pt idx="25">
                  <c:v>1.3862943611198906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8-4A32-AC03-26F6AF885A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'2015'!$C$8:$C$35</c:f>
              <c:numCache>
                <c:formatCode>General</c:formatCode>
                <c:ptCount val="28"/>
                <c:pt idx="0">
                  <c:v>0.39815318047058162</c:v>
                </c:pt>
                <c:pt idx="1">
                  <c:v>0.45192128416761734</c:v>
                </c:pt>
                <c:pt idx="2">
                  <c:v>0.5074819846136035</c:v>
                </c:pt>
                <c:pt idx="3">
                  <c:v>0.56495894473221908</c:v>
                </c:pt>
                <c:pt idx="4">
                  <c:v>0.62448908240235124</c:v>
                </c:pt>
                <c:pt idx="5">
                  <c:v>0.68622453520293303</c:v>
                </c:pt>
                <c:pt idx="6">
                  <c:v>0.75033500324925995</c:v>
                </c:pt>
                <c:pt idx="7">
                  <c:v>0.81701056093875823</c:v>
                </c:pt>
                <c:pt idx="8">
                  <c:v>0.88646505493970507</c:v>
                </c:pt>
                <c:pt idx="9">
                  <c:v>0.95894024150593637</c:v>
                </c:pt>
                <c:pt idx="10">
                  <c:v>1.0347108649671988</c:v>
                </c:pt>
                <c:pt idx="11">
                  <c:v>1.1140909466159565</c:v>
                </c:pt>
                <c:pt idx="12">
                  <c:v>1.1974416475737253</c:v>
                </c:pt>
                <c:pt idx="13">
                  <c:v>1.2851812033827619</c:v>
                </c:pt>
                <c:pt idx="14">
                  <c:v>1.3777976219741133</c:v>
                </c:pt>
                <c:pt idx="15">
                  <c:v>1.4758651220123358</c:v>
                </c:pt>
                <c:pt idx="16">
                  <c:v>1.5800657169812258</c:v>
                </c:pt>
                <c:pt idx="17">
                  <c:v>1.691218007812346</c:v>
                </c:pt>
                <c:pt idx="18">
                  <c:v>1.810316281115921</c:v>
                </c:pt>
                <c:pt idx="19">
                  <c:v>1.9385846830094682</c:v>
                </c:pt>
                <c:pt idx="20">
                  <c:v>2.07755403124122</c:v>
                </c:pt>
                <c:pt idx="21">
                  <c:v>2.229173661584098</c:v>
                </c:pt>
                <c:pt idx="22">
                  <c:v>2.3959794258457352</c:v>
                </c:pt>
                <c:pt idx="23">
                  <c:v>2.581355484362776</c:v>
                </c:pt>
                <c:pt idx="24">
                  <c:v>2.7899607226194529</c:v>
                </c:pt>
                <c:pt idx="25">
                  <c:v>3.0284621286872415</c:v>
                </c:pt>
                <c:pt idx="26">
                  <c:v>3.3068856031258527</c:v>
                </c:pt>
                <c:pt idx="27">
                  <c:v>3.6413367622294364</c:v>
                </c:pt>
              </c:numCache>
            </c:numRef>
          </c:xVal>
          <c:yVal>
            <c:numRef>
              <c:f>'2015'!$E$8:$E$35</c:f>
              <c:numCache>
                <c:formatCode>General</c:formatCode>
                <c:ptCount val="28"/>
                <c:pt idx="0">
                  <c:v>11.682828562225978</c:v>
                </c:pt>
                <c:pt idx="1">
                  <c:v>11.431110399985759</c:v>
                </c:pt>
                <c:pt idx="2">
                  <c:v>11.171000103222323</c:v>
                </c:pt>
                <c:pt idx="3">
                  <c:v>10.901918737553665</c:v>
                </c:pt>
                <c:pt idx="4">
                  <c:v>10.623225314838457</c:v>
                </c:pt>
                <c:pt idx="5">
                  <c:v>10.334207595121349</c:v>
                </c:pt>
                <c:pt idx="6">
                  <c:v>10.034071118523391</c:v>
                </c:pt>
                <c:pt idx="7">
                  <c:v>9.7219260419086169</c:v>
                </c:pt>
                <c:pt idx="8">
                  <c:v>9.3967712310238376</c:v>
                </c:pt>
                <c:pt idx="9">
                  <c:v>9.0574748914455707</c:v>
                </c:pt>
                <c:pt idx="10">
                  <c:v>8.7027507933644195</c:v>
                </c:pt>
                <c:pt idx="11">
                  <c:v>8.3311288298357784</c:v>
                </c:pt>
                <c:pt idx="12">
                  <c:v>7.9409182063638459</c:v>
                </c:pt>
                <c:pt idx="13">
                  <c:v>7.5301609315960985</c:v>
                </c:pt>
                <c:pt idx="14">
                  <c:v>7.0965723711282065</c:v>
                </c:pt>
                <c:pt idx="15">
                  <c:v>6.6374642905418506</c:v>
                </c:pt>
                <c:pt idx="16">
                  <c:v>6.14964380838948</c:v>
                </c:pt>
                <c:pt idx="17">
                  <c:v>5.629278602012624</c:v>
                </c:pt>
                <c:pt idx="18">
                  <c:v>5.0717138671489632</c:v>
                </c:pt>
                <c:pt idx="19">
                  <c:v>4.4712187003477979</c:v>
                </c:pt>
                <c:pt idx="20">
                  <c:v>3.8206264990359546</c:v>
                </c:pt>
                <c:pt idx="21">
                  <c:v>3.1108113468315981</c:v>
                </c:pt>
                <c:pt idx="22">
                  <c:v>2.329901522159286</c:v>
                </c:pt>
                <c:pt idx="23">
                  <c:v>1.4620539031290125</c:v>
                </c:pt>
                <c:pt idx="24">
                  <c:v>0.48545767605118861</c:v>
                </c:pt>
                <c:pt idx="25">
                  <c:v>-0.63109900903053351</c:v>
                </c:pt>
                <c:pt idx="26">
                  <c:v>-1.9345529248525324</c:v>
                </c:pt>
                <c:pt idx="27">
                  <c:v>-3.5003033482454136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8-4A32-AC03-26F6AF88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'2016'!$C$8:$C$30</c:f>
              <c:numCache>
                <c:formatCode>General</c:formatCode>
                <c:ptCount val="23"/>
                <c:pt idx="0">
                  <c:v>0.45192128416761734</c:v>
                </c:pt>
                <c:pt idx="1">
                  <c:v>0.5074819846136035</c:v>
                </c:pt>
                <c:pt idx="2">
                  <c:v>0.56495894473221908</c:v>
                </c:pt>
                <c:pt idx="3">
                  <c:v>0.62448908240235124</c:v>
                </c:pt>
                <c:pt idx="4">
                  <c:v>0.68622453520293303</c:v>
                </c:pt>
                <c:pt idx="5">
                  <c:v>0.75033500324925995</c:v>
                </c:pt>
                <c:pt idx="6">
                  <c:v>0.81701056093875823</c:v>
                </c:pt>
                <c:pt idx="7">
                  <c:v>0.88646505493970507</c:v>
                </c:pt>
                <c:pt idx="8">
                  <c:v>0.95894024150593637</c:v>
                </c:pt>
                <c:pt idx="9">
                  <c:v>1.0347108649671988</c:v>
                </c:pt>
                <c:pt idx="10">
                  <c:v>1.1140909466159565</c:v>
                </c:pt>
                <c:pt idx="11">
                  <c:v>1.1974416475737253</c:v>
                </c:pt>
                <c:pt idx="12">
                  <c:v>1.2851812033827619</c:v>
                </c:pt>
                <c:pt idx="13">
                  <c:v>1.3777976219741133</c:v>
                </c:pt>
                <c:pt idx="14">
                  <c:v>1.4758651220123358</c:v>
                </c:pt>
                <c:pt idx="15">
                  <c:v>1.5800657169812258</c:v>
                </c:pt>
                <c:pt idx="16">
                  <c:v>1.691218007812346</c:v>
                </c:pt>
                <c:pt idx="17">
                  <c:v>1.810316281115921</c:v>
                </c:pt>
                <c:pt idx="18">
                  <c:v>1.9385846830094682</c:v>
                </c:pt>
                <c:pt idx="19">
                  <c:v>2.07755403124122</c:v>
                </c:pt>
                <c:pt idx="20">
                  <c:v>2.229173661584098</c:v>
                </c:pt>
                <c:pt idx="21">
                  <c:v>2.3959794258457352</c:v>
                </c:pt>
                <c:pt idx="22">
                  <c:v>2.581355484362776</c:v>
                </c:pt>
              </c:numCache>
            </c:numRef>
          </c:xVal>
          <c:yVal>
            <c:numRef>
              <c:f>'2016'!$D$8:$D$30</c:f>
              <c:numCache>
                <c:formatCode>General</c:formatCode>
                <c:ptCount val="23"/>
                <c:pt idx="0">
                  <c:v>1.0986122886681098</c:v>
                </c:pt>
                <c:pt idx="1">
                  <c:v>0</c:v>
                </c:pt>
                <c:pt idx="2">
                  <c:v>2.7080502011022101</c:v>
                </c:pt>
                <c:pt idx="3">
                  <c:v>3.5835189384561099</c:v>
                </c:pt>
                <c:pt idx="4">
                  <c:v>4.5747109785033828</c:v>
                </c:pt>
                <c:pt idx="5">
                  <c:v>5.7651911027848444</c:v>
                </c:pt>
                <c:pt idx="6">
                  <c:v>6.8362592772770672</c:v>
                </c:pt>
                <c:pt idx="7">
                  <c:v>7.5673456760132396</c:v>
                </c:pt>
                <c:pt idx="8">
                  <c:v>7.7948231521793891</c:v>
                </c:pt>
                <c:pt idx="9">
                  <c:v>7.9337968748154113</c:v>
                </c:pt>
                <c:pt idx="10">
                  <c:v>7.765993079407675</c:v>
                </c:pt>
                <c:pt idx="11">
                  <c:v>7.5585167430456446</c:v>
                </c:pt>
                <c:pt idx="12">
                  <c:v>6.9641356124182447</c:v>
                </c:pt>
                <c:pt idx="13">
                  <c:v>6.5722825426940075</c:v>
                </c:pt>
                <c:pt idx="14">
                  <c:v>6.3801225368997647</c:v>
                </c:pt>
                <c:pt idx="15">
                  <c:v>5.6903594543240601</c:v>
                </c:pt>
                <c:pt idx="16">
                  <c:v>4.8598124043616719</c:v>
                </c:pt>
                <c:pt idx="17">
                  <c:v>4.0604430105464191</c:v>
                </c:pt>
                <c:pt idx="18">
                  <c:v>3.2188758248682006</c:v>
                </c:pt>
                <c:pt idx="19">
                  <c:v>2.7725887222397811</c:v>
                </c:pt>
                <c:pt idx="20">
                  <c:v>1.9459101490553132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874-9458-7C9DD153B7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'2016'!$C$8:$C$30</c:f>
              <c:numCache>
                <c:formatCode>General</c:formatCode>
                <c:ptCount val="23"/>
                <c:pt idx="0">
                  <c:v>0.45192128416761734</c:v>
                </c:pt>
                <c:pt idx="1">
                  <c:v>0.5074819846136035</c:v>
                </c:pt>
                <c:pt idx="2">
                  <c:v>0.56495894473221908</c:v>
                </c:pt>
                <c:pt idx="3">
                  <c:v>0.62448908240235124</c:v>
                </c:pt>
                <c:pt idx="4">
                  <c:v>0.68622453520293303</c:v>
                </c:pt>
                <c:pt idx="5">
                  <c:v>0.75033500324925995</c:v>
                </c:pt>
                <c:pt idx="6">
                  <c:v>0.81701056093875823</c:v>
                </c:pt>
                <c:pt idx="7">
                  <c:v>0.88646505493970507</c:v>
                </c:pt>
                <c:pt idx="8">
                  <c:v>0.95894024150593637</c:v>
                </c:pt>
                <c:pt idx="9">
                  <c:v>1.0347108649671988</c:v>
                </c:pt>
                <c:pt idx="10">
                  <c:v>1.1140909466159565</c:v>
                </c:pt>
                <c:pt idx="11">
                  <c:v>1.1974416475737253</c:v>
                </c:pt>
                <c:pt idx="12">
                  <c:v>1.2851812033827619</c:v>
                </c:pt>
                <c:pt idx="13">
                  <c:v>1.3777976219741133</c:v>
                </c:pt>
                <c:pt idx="14">
                  <c:v>1.4758651220123358</c:v>
                </c:pt>
                <c:pt idx="15">
                  <c:v>1.5800657169812258</c:v>
                </c:pt>
                <c:pt idx="16">
                  <c:v>1.691218007812346</c:v>
                </c:pt>
                <c:pt idx="17">
                  <c:v>1.810316281115921</c:v>
                </c:pt>
                <c:pt idx="18">
                  <c:v>1.9385846830094682</c:v>
                </c:pt>
                <c:pt idx="19">
                  <c:v>2.07755403124122</c:v>
                </c:pt>
                <c:pt idx="20">
                  <c:v>2.229173661584098</c:v>
                </c:pt>
                <c:pt idx="21">
                  <c:v>2.3959794258457352</c:v>
                </c:pt>
                <c:pt idx="22">
                  <c:v>2.581355484362776</c:v>
                </c:pt>
              </c:numCache>
            </c:numRef>
          </c:xVal>
          <c:yVal>
            <c:numRef>
              <c:f>'2016'!$E$8:$E$30</c:f>
              <c:numCache>
                <c:formatCode>General</c:formatCode>
                <c:ptCount val="23"/>
                <c:pt idx="0">
                  <c:v>11.732952489537695</c:v>
                </c:pt>
                <c:pt idx="1">
                  <c:v>11.41840377493395</c:v>
                </c:pt>
                <c:pt idx="2">
                  <c:v>11.093006438695951</c:v>
                </c:pt>
                <c:pt idx="3">
                  <c:v>10.75598534043734</c:v>
                </c:pt>
                <c:pt idx="4">
                  <c:v>10.406479175683685</c:v>
                </c:pt>
                <c:pt idx="5">
                  <c:v>10.043527212250089</c:v>
                </c:pt>
                <c:pt idx="6">
                  <c:v>9.6660533719570143</c:v>
                </c:pt>
                <c:pt idx="7">
                  <c:v>9.2728469934181046</c:v>
                </c:pt>
                <c:pt idx="8">
                  <c:v>8.8625394092429026</c:v>
                </c:pt>
                <c:pt idx="9">
                  <c:v>8.4335751949124074</c:v>
                </c:pt>
                <c:pt idx="10">
                  <c:v>7.9841765651735521</c:v>
                </c:pt>
                <c:pt idx="11">
                  <c:v>7.5122988595806355</c:v>
                </c:pt>
                <c:pt idx="12">
                  <c:v>7.0155742992690522</c:v>
                </c:pt>
                <c:pt idx="13">
                  <c:v>6.4912400992811792</c:v>
                </c:pt>
                <c:pt idx="14">
                  <c:v>5.9360454053011455</c:v>
                </c:pt>
                <c:pt idx="15">
                  <c:v>5.3461290985354761</c:v>
                </c:pt>
                <c:pt idx="16">
                  <c:v>4.7168567904914127</c:v>
                </c:pt>
                <c:pt idx="17">
                  <c:v>4.0425994741067068</c:v>
                </c:pt>
                <c:pt idx="18">
                  <c:v>3.3164268266053458</c:v>
                </c:pt>
                <c:pt idx="19">
                  <c:v>2.5296723489847217</c:v>
                </c:pt>
                <c:pt idx="20">
                  <c:v>1.6713001641449843</c:v>
                </c:pt>
                <c:pt idx="21">
                  <c:v>0.72695392092220246</c:v>
                </c:pt>
                <c:pt idx="22">
                  <c:v>-0.32252530552366032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3-4874-9458-7C9DD153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'2017'!$C$8:$C$32</c:f>
              <c:numCache>
                <c:formatCode>General</c:formatCode>
                <c:ptCount val="25"/>
                <c:pt idx="0">
                  <c:v>0.5074819846136035</c:v>
                </c:pt>
                <c:pt idx="1">
                  <c:v>0.56495894473221908</c:v>
                </c:pt>
                <c:pt idx="2">
                  <c:v>0.62448908240235124</c:v>
                </c:pt>
                <c:pt idx="3">
                  <c:v>0.68622453520293303</c:v>
                </c:pt>
                <c:pt idx="4">
                  <c:v>0.75033500324925995</c:v>
                </c:pt>
                <c:pt idx="5">
                  <c:v>0.81701056093875823</c:v>
                </c:pt>
                <c:pt idx="6">
                  <c:v>0.88646505493970507</c:v>
                </c:pt>
                <c:pt idx="7">
                  <c:v>0.95894024150593637</c:v>
                </c:pt>
                <c:pt idx="8">
                  <c:v>1.0347108649671988</c:v>
                </c:pt>
                <c:pt idx="9">
                  <c:v>1.1140909466159565</c:v>
                </c:pt>
                <c:pt idx="10">
                  <c:v>1.1974416475737253</c:v>
                </c:pt>
                <c:pt idx="11">
                  <c:v>1.2851812033827619</c:v>
                </c:pt>
                <c:pt idx="12">
                  <c:v>1.3777976219741133</c:v>
                </c:pt>
                <c:pt idx="13">
                  <c:v>1.4758651220123358</c:v>
                </c:pt>
                <c:pt idx="14">
                  <c:v>1.5800657169812258</c:v>
                </c:pt>
                <c:pt idx="15">
                  <c:v>1.691218007812346</c:v>
                </c:pt>
                <c:pt idx="16">
                  <c:v>1.810316281115921</c:v>
                </c:pt>
                <c:pt idx="17">
                  <c:v>1.9385846830094682</c:v>
                </c:pt>
                <c:pt idx="18">
                  <c:v>2.07755403124122</c:v>
                </c:pt>
                <c:pt idx="19">
                  <c:v>2.229173661584098</c:v>
                </c:pt>
                <c:pt idx="20">
                  <c:v>2.3959794258457352</c:v>
                </c:pt>
                <c:pt idx="21">
                  <c:v>2.581355484362776</c:v>
                </c:pt>
                <c:pt idx="22">
                  <c:v>2.7899607226194529</c:v>
                </c:pt>
                <c:pt idx="23">
                  <c:v>3.0284621286872415</c:v>
                </c:pt>
                <c:pt idx="24">
                  <c:v>3.3068856031258527</c:v>
                </c:pt>
              </c:numCache>
            </c:numRef>
          </c:xVal>
          <c:yVal>
            <c:numRef>
              <c:f>'2017'!$D$8:$D$32</c:f>
              <c:numCache>
                <c:formatCode>General</c:formatCode>
                <c:ptCount val="25"/>
                <c:pt idx="0">
                  <c:v>1.3862943611198906</c:v>
                </c:pt>
                <c:pt idx="1">
                  <c:v>2.6390573296152584</c:v>
                </c:pt>
                <c:pt idx="2">
                  <c:v>4.4659081186545837</c:v>
                </c:pt>
                <c:pt idx="3">
                  <c:v>5.8971538676367405</c:v>
                </c:pt>
                <c:pt idx="4">
                  <c:v>7.0715733642115319</c:v>
                </c:pt>
                <c:pt idx="5">
                  <c:v>7.6202147705744547</c:v>
                </c:pt>
                <c:pt idx="6">
                  <c:v>7.9578773584898128</c:v>
                </c:pt>
                <c:pt idx="7">
                  <c:v>7.8473718361597884</c:v>
                </c:pt>
                <c:pt idx="8">
                  <c:v>8.0922394067242109</c:v>
                </c:pt>
                <c:pt idx="9">
                  <c:v>7.9693577420163457</c:v>
                </c:pt>
                <c:pt idx="10">
                  <c:v>7.6444407615565657</c:v>
                </c:pt>
                <c:pt idx="11">
                  <c:v>6.9800759405617629</c:v>
                </c:pt>
                <c:pt idx="12">
                  <c:v>6.481577129276431</c:v>
                </c:pt>
                <c:pt idx="13">
                  <c:v>5.7071102647488754</c:v>
                </c:pt>
                <c:pt idx="14">
                  <c:v>5.2626901889048856</c:v>
                </c:pt>
                <c:pt idx="15">
                  <c:v>5.2626901889048856</c:v>
                </c:pt>
                <c:pt idx="16">
                  <c:v>5.0625950330269669</c:v>
                </c:pt>
                <c:pt idx="17">
                  <c:v>4.3567088266895917</c:v>
                </c:pt>
                <c:pt idx="18">
                  <c:v>0.69314718055994529</c:v>
                </c:pt>
                <c:pt idx="19">
                  <c:v>1.9459101490553132</c:v>
                </c:pt>
                <c:pt idx="20">
                  <c:v>1.3862943611198906</c:v>
                </c:pt>
                <c:pt idx="21">
                  <c:v>0.69314718055994529</c:v>
                </c:pt>
                <c:pt idx="22">
                  <c:v>1.0986122886681098</c:v>
                </c:pt>
                <c:pt idx="23">
                  <c:v>0.69314718055994529</c:v>
                </c:pt>
                <c:pt idx="24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57E-9320-937F3A1DF79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'2017'!$C$8:$C$32</c:f>
              <c:numCache>
                <c:formatCode>General</c:formatCode>
                <c:ptCount val="25"/>
                <c:pt idx="0">
                  <c:v>0.5074819846136035</c:v>
                </c:pt>
                <c:pt idx="1">
                  <c:v>0.56495894473221908</c:v>
                </c:pt>
                <c:pt idx="2">
                  <c:v>0.62448908240235124</c:v>
                </c:pt>
                <c:pt idx="3">
                  <c:v>0.68622453520293303</c:v>
                </c:pt>
                <c:pt idx="4">
                  <c:v>0.75033500324925995</c:v>
                </c:pt>
                <c:pt idx="5">
                  <c:v>0.81701056093875823</c:v>
                </c:pt>
                <c:pt idx="6">
                  <c:v>0.88646505493970507</c:v>
                </c:pt>
                <c:pt idx="7">
                  <c:v>0.95894024150593637</c:v>
                </c:pt>
                <c:pt idx="8">
                  <c:v>1.0347108649671988</c:v>
                </c:pt>
                <c:pt idx="9">
                  <c:v>1.1140909466159565</c:v>
                </c:pt>
                <c:pt idx="10">
                  <c:v>1.1974416475737253</c:v>
                </c:pt>
                <c:pt idx="11">
                  <c:v>1.2851812033827619</c:v>
                </c:pt>
                <c:pt idx="12">
                  <c:v>1.3777976219741133</c:v>
                </c:pt>
                <c:pt idx="13">
                  <c:v>1.4758651220123358</c:v>
                </c:pt>
                <c:pt idx="14">
                  <c:v>1.5800657169812258</c:v>
                </c:pt>
                <c:pt idx="15">
                  <c:v>1.691218007812346</c:v>
                </c:pt>
                <c:pt idx="16">
                  <c:v>1.810316281115921</c:v>
                </c:pt>
                <c:pt idx="17">
                  <c:v>1.9385846830094682</c:v>
                </c:pt>
                <c:pt idx="18">
                  <c:v>2.07755403124122</c:v>
                </c:pt>
                <c:pt idx="19">
                  <c:v>2.229173661584098</c:v>
                </c:pt>
                <c:pt idx="20">
                  <c:v>2.3959794258457352</c:v>
                </c:pt>
                <c:pt idx="21">
                  <c:v>2.581355484362776</c:v>
                </c:pt>
                <c:pt idx="22">
                  <c:v>2.7899607226194529</c:v>
                </c:pt>
                <c:pt idx="23">
                  <c:v>3.0284621286872415</c:v>
                </c:pt>
                <c:pt idx="24">
                  <c:v>3.3068856031258527</c:v>
                </c:pt>
              </c:numCache>
            </c:numRef>
          </c:xVal>
          <c:yVal>
            <c:numRef>
              <c:f>'2017'!$E$8:$E$32</c:f>
              <c:numCache>
                <c:formatCode>General</c:formatCode>
                <c:ptCount val="25"/>
                <c:pt idx="0">
                  <c:v>11.214548847253091</c:v>
                </c:pt>
                <c:pt idx="1">
                  <c:v>10.903990581955915</c:v>
                </c:pt>
                <c:pt idx="2">
                  <c:v>10.582338632207957</c:v>
                </c:pt>
                <c:pt idx="3">
                  <c:v>10.248770971539784</c:v>
                </c:pt>
                <c:pt idx="4">
                  <c:v>9.9023706799661024</c:v>
                </c:pt>
                <c:pt idx="5">
                  <c:v>9.5421107516219461</c:v>
                </c:pt>
                <c:pt idx="6">
                  <c:v>9.1668357348236711</c:v>
                </c:pt>
                <c:pt idx="7">
                  <c:v>8.7752393774197905</c:v>
                </c:pt>
                <c:pt idx="8">
                  <c:v>8.3658371868019543</c:v>
                </c:pt>
                <c:pt idx="9">
                  <c:v>7.9369324499280545</c:v>
                </c:pt>
                <c:pt idx="10">
                  <c:v>7.4865737488532442</c:v>
                </c:pt>
                <c:pt idx="11">
                  <c:v>7.0125012823594206</c:v>
                </c:pt>
                <c:pt idx="12">
                  <c:v>6.5120782565694473</c:v>
                </c:pt>
                <c:pt idx="13">
                  <c:v>5.9822020656392096</c:v>
                </c:pt>
                <c:pt idx="14">
                  <c:v>5.4191876690933611</c:v>
                </c:pt>
                <c:pt idx="15">
                  <c:v>4.8186120201188452</c:v>
                </c:pt>
                <c:pt idx="16">
                  <c:v>4.1751028108510422</c:v>
                </c:pt>
                <c:pt idx="17">
                  <c:v>3.4820457615169484</c:v>
                </c:pt>
                <c:pt idx="18">
                  <c:v>2.731169590834531</c:v>
                </c:pt>
                <c:pt idx="19">
                  <c:v>1.9119416900006989</c:v>
                </c:pt>
                <c:pt idx="20">
                  <c:v>1.010660399484328</c:v>
                </c:pt>
                <c:pt idx="21">
                  <c:v>9.0404974945172967E-3</c:v>
                </c:pt>
                <c:pt idx="22">
                  <c:v>-1.1180908050517981</c:v>
                </c:pt>
                <c:pt idx="23">
                  <c:v>-2.4067564336183427</c:v>
                </c:pt>
                <c:pt idx="24">
                  <c:v>-3.9111281168323817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57E-9320-937F3A1D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'2018'!$C$8:$C$36</c:f>
              <c:numCache>
                <c:formatCode>General</c:formatCode>
                <c:ptCount val="29"/>
                <c:pt idx="0">
                  <c:v>0.39815318047058162</c:v>
                </c:pt>
                <c:pt idx="1">
                  <c:v>0.45192128416761734</c:v>
                </c:pt>
                <c:pt idx="2">
                  <c:v>0.5074819846136035</c:v>
                </c:pt>
                <c:pt idx="3">
                  <c:v>0.56495894473221908</c:v>
                </c:pt>
                <c:pt idx="4">
                  <c:v>0.62448908240235124</c:v>
                </c:pt>
                <c:pt idx="5">
                  <c:v>0.68622453520293303</c:v>
                </c:pt>
                <c:pt idx="6">
                  <c:v>0.75033500324925995</c:v>
                </c:pt>
                <c:pt idx="7">
                  <c:v>0.81701056093875823</c:v>
                </c:pt>
                <c:pt idx="8">
                  <c:v>0.88646505493970507</c:v>
                </c:pt>
                <c:pt idx="9">
                  <c:v>0.95894024150593637</c:v>
                </c:pt>
                <c:pt idx="10">
                  <c:v>1.0347108649671988</c:v>
                </c:pt>
                <c:pt idx="11">
                  <c:v>1.1140909466159565</c:v>
                </c:pt>
                <c:pt idx="12">
                  <c:v>1.1974416475737253</c:v>
                </c:pt>
                <c:pt idx="13">
                  <c:v>1.2851812033827619</c:v>
                </c:pt>
                <c:pt idx="14">
                  <c:v>1.3777976219741133</c:v>
                </c:pt>
                <c:pt idx="15">
                  <c:v>1.4758651220123358</c:v>
                </c:pt>
                <c:pt idx="16">
                  <c:v>1.5800657169812258</c:v>
                </c:pt>
                <c:pt idx="17">
                  <c:v>1.691218007812346</c:v>
                </c:pt>
                <c:pt idx="18">
                  <c:v>1.810316281115921</c:v>
                </c:pt>
                <c:pt idx="19">
                  <c:v>1.9385846830094682</c:v>
                </c:pt>
                <c:pt idx="20">
                  <c:v>2.07755403124122</c:v>
                </c:pt>
                <c:pt idx="21">
                  <c:v>2.229173661584098</c:v>
                </c:pt>
                <c:pt idx="22">
                  <c:v>2.3959794258457352</c:v>
                </c:pt>
                <c:pt idx="23">
                  <c:v>2.581355484362776</c:v>
                </c:pt>
                <c:pt idx="24">
                  <c:v>2.7899607226194529</c:v>
                </c:pt>
                <c:pt idx="25">
                  <c:v>3.0284621286872415</c:v>
                </c:pt>
                <c:pt idx="26">
                  <c:v>3.3068856031258527</c:v>
                </c:pt>
                <c:pt idx="27">
                  <c:v>3.6413367622294364</c:v>
                </c:pt>
                <c:pt idx="28">
                  <c:v>4.0601941426976138</c:v>
                </c:pt>
              </c:numCache>
            </c:numRef>
          </c:xVal>
          <c:yVal>
            <c:numRef>
              <c:f>'2018'!$D$8:$D$36</c:f>
              <c:numCache>
                <c:formatCode>General</c:formatCode>
                <c:ptCount val="29"/>
                <c:pt idx="0">
                  <c:v>3.1354942159291497</c:v>
                </c:pt>
                <c:pt idx="1">
                  <c:v>1.9459101490553132</c:v>
                </c:pt>
                <c:pt idx="2">
                  <c:v>4.3820266346738812</c:v>
                </c:pt>
                <c:pt idx="3">
                  <c:v>4.6634390941120669</c:v>
                </c:pt>
                <c:pt idx="4">
                  <c:v>5.1984970312658261</c:v>
                </c:pt>
                <c:pt idx="5">
                  <c:v>5.8021183753770629</c:v>
                </c:pt>
                <c:pt idx="6">
                  <c:v>7.1000271666292596</c:v>
                </c:pt>
                <c:pt idx="7">
                  <c:v>7.8648040033284596</c:v>
                </c:pt>
                <c:pt idx="8">
                  <c:v>8.3375879421165102</c:v>
                </c:pt>
                <c:pt idx="9">
                  <c:v>8.5596778030223923</c:v>
                </c:pt>
                <c:pt idx="10">
                  <c:v>8.6073994593023873</c:v>
                </c:pt>
                <c:pt idx="11">
                  <c:v>8.452974619089586</c:v>
                </c:pt>
                <c:pt idx="12">
                  <c:v>8.1208860210928382</c:v>
                </c:pt>
                <c:pt idx="13">
                  <c:v>7.4809921628695246</c:v>
                </c:pt>
                <c:pt idx="14">
                  <c:v>6.7979404129749303</c:v>
                </c:pt>
                <c:pt idx="15">
                  <c:v>5.8861040314501558</c:v>
                </c:pt>
                <c:pt idx="16">
                  <c:v>4.9767337424205742</c:v>
                </c:pt>
                <c:pt idx="17">
                  <c:v>3.7376696182833684</c:v>
                </c:pt>
                <c:pt idx="18">
                  <c:v>2.4849066497880004</c:v>
                </c:pt>
                <c:pt idx="19">
                  <c:v>1.791759469228055</c:v>
                </c:pt>
                <c:pt idx="20">
                  <c:v>0</c:v>
                </c:pt>
                <c:pt idx="21">
                  <c:v>2.8332133440562162</c:v>
                </c:pt>
                <c:pt idx="22">
                  <c:v>2.8332133440562162</c:v>
                </c:pt>
                <c:pt idx="23">
                  <c:v>2.8332133440562162</c:v>
                </c:pt>
                <c:pt idx="24">
                  <c:v>3.2188758248682006</c:v>
                </c:pt>
                <c:pt idx="25">
                  <c:v>3.1780538303479458</c:v>
                </c:pt>
                <c:pt idx="26">
                  <c:v>3.2188758248682006</c:v>
                </c:pt>
                <c:pt idx="27">
                  <c:v>1.9459101490553132</c:v>
                </c:pt>
                <c:pt idx="28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C-4BE7-9310-F42327DED3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'2018'!$C$8:$C$36</c:f>
              <c:numCache>
                <c:formatCode>General</c:formatCode>
                <c:ptCount val="29"/>
                <c:pt idx="0">
                  <c:v>0.39815318047058162</c:v>
                </c:pt>
                <c:pt idx="1">
                  <c:v>0.45192128416761734</c:v>
                </c:pt>
                <c:pt idx="2">
                  <c:v>0.5074819846136035</c:v>
                </c:pt>
                <c:pt idx="3">
                  <c:v>0.56495894473221908</c:v>
                </c:pt>
                <c:pt idx="4">
                  <c:v>0.62448908240235124</c:v>
                </c:pt>
                <c:pt idx="5">
                  <c:v>0.68622453520293303</c:v>
                </c:pt>
                <c:pt idx="6">
                  <c:v>0.75033500324925995</c:v>
                </c:pt>
                <c:pt idx="7">
                  <c:v>0.81701056093875823</c:v>
                </c:pt>
                <c:pt idx="8">
                  <c:v>0.88646505493970507</c:v>
                </c:pt>
                <c:pt idx="9">
                  <c:v>0.95894024150593637</c:v>
                </c:pt>
                <c:pt idx="10">
                  <c:v>1.0347108649671988</c:v>
                </c:pt>
                <c:pt idx="11">
                  <c:v>1.1140909466159565</c:v>
                </c:pt>
                <c:pt idx="12">
                  <c:v>1.1974416475737253</c:v>
                </c:pt>
                <c:pt idx="13">
                  <c:v>1.2851812033827619</c:v>
                </c:pt>
                <c:pt idx="14">
                  <c:v>1.3777976219741133</c:v>
                </c:pt>
                <c:pt idx="15">
                  <c:v>1.4758651220123358</c:v>
                </c:pt>
                <c:pt idx="16">
                  <c:v>1.5800657169812258</c:v>
                </c:pt>
                <c:pt idx="17">
                  <c:v>1.691218007812346</c:v>
                </c:pt>
                <c:pt idx="18">
                  <c:v>1.810316281115921</c:v>
                </c:pt>
                <c:pt idx="19">
                  <c:v>1.9385846830094682</c:v>
                </c:pt>
                <c:pt idx="20">
                  <c:v>2.07755403124122</c:v>
                </c:pt>
                <c:pt idx="21">
                  <c:v>2.229173661584098</c:v>
                </c:pt>
                <c:pt idx="22">
                  <c:v>2.3959794258457352</c:v>
                </c:pt>
                <c:pt idx="23">
                  <c:v>2.581355484362776</c:v>
                </c:pt>
                <c:pt idx="24">
                  <c:v>2.7899607226194529</c:v>
                </c:pt>
                <c:pt idx="25">
                  <c:v>3.0284621286872415</c:v>
                </c:pt>
                <c:pt idx="26">
                  <c:v>3.3068856031258527</c:v>
                </c:pt>
                <c:pt idx="27">
                  <c:v>3.6413367622294364</c:v>
                </c:pt>
                <c:pt idx="28">
                  <c:v>4.0601941426976138</c:v>
                </c:pt>
              </c:numCache>
            </c:numRef>
          </c:xVal>
          <c:yVal>
            <c:numRef>
              <c:f>'2018'!$E$8:$E$36</c:f>
              <c:numCache>
                <c:formatCode>General</c:formatCode>
                <c:ptCount val="29"/>
                <c:pt idx="0">
                  <c:v>12.148023298603702</c:v>
                </c:pt>
                <c:pt idx="1">
                  <c:v>11.833032542527238</c:v>
                </c:pt>
                <c:pt idx="2">
                  <c:v>11.5075401811036</c:v>
                </c:pt>
                <c:pt idx="3">
                  <c:v>11.170821757356443</c:v>
                </c:pt>
                <c:pt idx="4">
                  <c:v>10.822075162540514</c:v>
                </c:pt>
                <c:pt idx="5">
                  <c:v>10.460409126037717</c:v>
                </c:pt>
                <c:pt idx="6">
                  <c:v>10.084829490272325</c:v>
                </c:pt>
                <c:pt idx="7">
                  <c:v>9.6942227386045534</c:v>
                </c:pt>
                <c:pt idx="8">
                  <c:v>9.28733608882537</c:v>
                </c:pt>
                <c:pt idx="9">
                  <c:v>8.8627532554430832</c:v>
                </c:pt>
                <c:pt idx="10">
                  <c:v>8.4188646982618494</c:v>
                </c:pt>
                <c:pt idx="11">
                  <c:v>7.9538307800704535</c:v>
                </c:pt>
                <c:pt idx="12">
                  <c:v>7.4655357034553873</c:v>
                </c:pt>
                <c:pt idx="13">
                  <c:v>6.9515293107838652</c:v>
                </c:pt>
                <c:pt idx="14">
                  <c:v>6.4089526954439329</c:v>
                </c:pt>
                <c:pt idx="15">
                  <c:v>5.834441900761183</c:v>
                </c:pt>
                <c:pt idx="16">
                  <c:v>5.2240014735181131</c:v>
                </c:pt>
                <c:pt idx="17">
                  <c:v>4.5728357875232035</c:v>
                </c:pt>
                <c:pt idx="18">
                  <c:v>3.8751199936637519</c:v>
                </c:pt>
                <c:pt idx="19">
                  <c:v>3.1236826522833123</c:v>
                </c:pt>
                <c:pt idx="20">
                  <c:v>2.3095557431844824</c:v>
                </c:pt>
                <c:pt idx="21">
                  <c:v>1.4213194336646016</c:v>
                </c:pt>
                <c:pt idx="22">
                  <c:v>0.44411789241734212</c:v>
                </c:pt>
                <c:pt idx="23">
                  <c:v>-0.64187437466677366</c:v>
                </c:pt>
                <c:pt idx="24">
                  <c:v>-1.8639506094960208</c:v>
                </c:pt>
                <c:pt idx="25">
                  <c:v>-3.2611681614837149</c:v>
                </c:pt>
                <c:pt idx="26">
                  <c:v>-4.892261964177921</c:v>
                </c:pt>
                <c:pt idx="27">
                  <c:v>-6.8515838712753432</c:v>
                </c:pt>
                <c:pt idx="28">
                  <c:v>-9.3053844312744989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C-4BE7-9310-F42327D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3624"/>
        <c:axId val="402162840"/>
      </c:scatterChart>
      <c:valAx>
        <c:axId val="4021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2840"/>
        <c:crosses val="autoZero"/>
        <c:crossBetween val="midCat"/>
      </c:valAx>
      <c:valAx>
        <c:axId val="4021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1137285</xdr:colOff>
      <xdr:row>8</xdr:row>
      <xdr:rowOff>112396</xdr:rowOff>
    </xdr:from>
    <xdr:to>
      <xdr:col>12</xdr:col>
      <xdr:colOff>529590</xdr:colOff>
      <xdr:row>26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3EBB-920B-4B98-A38C-4FE5B434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</xdr:colOff>
      <xdr:row>10</xdr:row>
      <xdr:rowOff>174625</xdr:rowOff>
    </xdr:from>
    <xdr:to>
      <xdr:col>15</xdr:col>
      <xdr:colOff>361315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302260</xdr:colOff>
      <xdr:row>9</xdr:row>
      <xdr:rowOff>123190</xdr:rowOff>
    </xdr:from>
    <xdr:to>
      <xdr:col>15</xdr:col>
      <xdr:colOff>607060</xdr:colOff>
      <xdr:row>24</xdr:row>
      <xdr:rowOff>104140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43D78-AD74-4BCB-8224-5CA25E2EB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12</xdr:row>
      <xdr:rowOff>50800</xdr:rowOff>
    </xdr:from>
    <xdr:to>
      <xdr:col>15</xdr:col>
      <xdr:colOff>374650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A9FF-ED38-4467-95D0-B9862F91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80282</xdr:colOff>
      <xdr:row>12</xdr:row>
      <xdr:rowOff>159203</xdr:rowOff>
    </xdr:from>
    <xdr:to>
      <xdr:col>16</xdr:col>
      <xdr:colOff>369207</xdr:colOff>
      <xdr:row>29</xdr:row>
      <xdr:rowOff>15420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B912-773D-4046-BA9C-09530D74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89B4-E9B2-4CD1-9DD1-812F8B6526C4}">
  <sheetPr codeName="Sheet6"/>
  <dimension ref="A1:N34"/>
  <sheetViews>
    <sheetView tabSelected="1" zoomScale="80" zoomScaleNormal="80" workbookViewId="0">
      <selection activeCell="Q31" sqref="Q31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4" x14ac:dyDescent="0.3">
      <c r="A1" t="s">
        <v>5</v>
      </c>
      <c r="B1">
        <v>40</v>
      </c>
      <c r="D1" t="s">
        <v>8</v>
      </c>
      <c r="E1">
        <v>-5.1141090564302152</v>
      </c>
      <c r="F1" s="2"/>
      <c r="G1" t="s">
        <v>15</v>
      </c>
      <c r="H1">
        <f>-E1</f>
        <v>5.1141090564302152</v>
      </c>
      <c r="J1">
        <f>1-EXP((-H1))</f>
        <v>0.99398866879382275</v>
      </c>
      <c r="N1" t="s">
        <v>23</v>
      </c>
    </row>
    <row r="2" spans="1:14" x14ac:dyDescent="0.3">
      <c r="A2" t="s">
        <v>21</v>
      </c>
      <c r="B2">
        <v>0.6</v>
      </c>
      <c r="D2" t="s">
        <v>9</v>
      </c>
      <c r="E2">
        <v>13.461457791702392</v>
      </c>
      <c r="G2" t="s">
        <v>18</v>
      </c>
      <c r="H2">
        <v>1.42</v>
      </c>
      <c r="I2">
        <f>1-EXP((-E2))</f>
        <v>0.99999857516963253</v>
      </c>
      <c r="N2" t="s">
        <v>24</v>
      </c>
    </row>
    <row r="3" spans="1:14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3.6941090564302153</v>
      </c>
      <c r="N3" t="s">
        <v>25</v>
      </c>
    </row>
    <row r="4" spans="1:14" x14ac:dyDescent="0.3">
      <c r="A4" t="s">
        <v>7</v>
      </c>
      <c r="B4">
        <v>17</v>
      </c>
      <c r="D4" t="s">
        <v>11</v>
      </c>
      <c r="E4">
        <v>2.5</v>
      </c>
      <c r="G4" t="s">
        <v>17</v>
      </c>
      <c r="H4">
        <f>H3/H2</f>
        <v>2.601485251007194</v>
      </c>
    </row>
    <row r="5" spans="1:14" x14ac:dyDescent="0.3">
      <c r="D5" t="s">
        <v>14</v>
      </c>
      <c r="E5">
        <f>SUM(H8:H34)</f>
        <v>1.265528203680464</v>
      </c>
      <c r="F5" s="3"/>
      <c r="G5" s="3"/>
      <c r="H5" s="3"/>
      <c r="K5" t="s">
        <v>5</v>
      </c>
      <c r="L5" t="s">
        <v>19</v>
      </c>
      <c r="M5" t="s">
        <v>20</v>
      </c>
    </row>
    <row r="6" spans="1:14" x14ac:dyDescent="0.3">
      <c r="K6">
        <v>40</v>
      </c>
      <c r="L6">
        <v>0.6</v>
      </c>
      <c r="M6">
        <v>1.265528203680464</v>
      </c>
    </row>
    <row r="7" spans="1:14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4" x14ac:dyDescent="0.3">
      <c r="A8">
        <v>6.5</v>
      </c>
      <c r="B8">
        <v>1</v>
      </c>
      <c r="C8">
        <f>LN(1-MIN(0.999,A8/B$1))/-B$2</f>
        <v>0.29555669213819258</v>
      </c>
      <c r="D8">
        <f>LN(B8)</f>
        <v>0</v>
      </c>
      <c r="E8">
        <f>$E$1*C8+$E$2</f>
        <v>11.949948635749905</v>
      </c>
      <c r="F8">
        <f>(E8-D8)^2</f>
        <v>142.80127239706101</v>
      </c>
      <c r="G8" t="b">
        <f>AND(C8&gt;$E$3,C8&lt;$E$4)</f>
        <v>0</v>
      </c>
      <c r="H8">
        <f>F8*G8</f>
        <v>0</v>
      </c>
    </row>
    <row r="9" spans="1:14" x14ac:dyDescent="0.3">
      <c r="A9">
        <v>7.5</v>
      </c>
      <c r="B9">
        <v>19</v>
      </c>
      <c r="C9">
        <f t="shared" ref="C9:C34" si="0">LN(1-MIN(0.999,A9/B$1))/-B$2</f>
        <v>0.34606560796374081</v>
      </c>
      <c r="D9">
        <f t="shared" ref="D9:D34" si="1">LN(B9)</f>
        <v>2.9444389791664403</v>
      </c>
      <c r="E9">
        <f t="shared" ref="E9:E34" si="2">$E$1*C9+$E$2</f>
        <v>11.691640531895997</v>
      </c>
      <c r="F9">
        <f t="shared" ref="F9:F34" si="3">(E9-D9)^2</f>
        <v>76.51353500407437</v>
      </c>
      <c r="G9" t="b">
        <f t="shared" ref="G9:G34" si="4">AND(C9&gt;$E$3,C9&lt;$E$4)</f>
        <v>0</v>
      </c>
      <c r="H9">
        <f>F9*G9</f>
        <v>0</v>
      </c>
    </row>
    <row r="10" spans="1:14" x14ac:dyDescent="0.3">
      <c r="A10">
        <v>8.5</v>
      </c>
      <c r="B10">
        <v>60</v>
      </c>
      <c r="C10">
        <f t="shared" si="0"/>
        <v>0.39815318047058162</v>
      </c>
      <c r="D10">
        <f t="shared" si="1"/>
        <v>4.0943445622221004</v>
      </c>
      <c r="E10">
        <f t="shared" si="2"/>
        <v>11.425259005611297</v>
      </c>
      <c r="F10">
        <f t="shared" si="3"/>
        <v>53.742306576292329</v>
      </c>
      <c r="G10" t="b">
        <f t="shared" si="4"/>
        <v>0</v>
      </c>
      <c r="H10">
        <f t="shared" ref="H10:H34" si="5">F10*G10</f>
        <v>0</v>
      </c>
    </row>
    <row r="11" spans="1:14" x14ac:dyDescent="0.3">
      <c r="A11">
        <v>9.5</v>
      </c>
      <c r="B11">
        <v>28</v>
      </c>
      <c r="C11">
        <f t="shared" si="0"/>
        <v>0.45192128416761734</v>
      </c>
      <c r="D11">
        <f t="shared" si="1"/>
        <v>3.3322045101752038</v>
      </c>
      <c r="E11">
        <f t="shared" si="2"/>
        <v>11.150283059547206</v>
      </c>
      <c r="F11">
        <f t="shared" si="3"/>
        <v>61.12235220415063</v>
      </c>
      <c r="G11" t="b">
        <f t="shared" si="4"/>
        <v>0</v>
      </c>
      <c r="H11">
        <f t="shared" si="5"/>
        <v>0</v>
      </c>
    </row>
    <row r="12" spans="1:14" x14ac:dyDescent="0.3">
      <c r="A12">
        <v>10.5</v>
      </c>
      <c r="B12">
        <v>50</v>
      </c>
      <c r="C12">
        <f t="shared" si="0"/>
        <v>0.5074819846136035</v>
      </c>
      <c r="D12">
        <f t="shared" si="1"/>
        <v>3.912023005428146</v>
      </c>
      <c r="E12">
        <f t="shared" si="2"/>
        <v>10.866139578214783</v>
      </c>
      <c r="F12">
        <f t="shared" si="3"/>
        <v>48.35973730790576</v>
      </c>
      <c r="G12" t="b">
        <f t="shared" si="4"/>
        <v>0</v>
      </c>
      <c r="H12">
        <f t="shared" si="5"/>
        <v>0</v>
      </c>
    </row>
    <row r="13" spans="1:14" x14ac:dyDescent="0.3">
      <c r="A13">
        <v>11.5</v>
      </c>
      <c r="B13">
        <v>54</v>
      </c>
      <c r="C13">
        <f t="shared" si="0"/>
        <v>0.56495894473221908</v>
      </c>
      <c r="D13">
        <f t="shared" si="1"/>
        <v>3.9889840465642745</v>
      </c>
      <c r="E13">
        <f t="shared" si="2"/>
        <v>10.572196135936093</v>
      </c>
      <c r="F13">
        <f t="shared" si="3"/>
        <v>43.338681413651258</v>
      </c>
      <c r="G13" t="b">
        <f t="shared" si="4"/>
        <v>0</v>
      </c>
      <c r="H13">
        <f t="shared" si="5"/>
        <v>0</v>
      </c>
    </row>
    <row r="14" spans="1:14" x14ac:dyDescent="0.3">
      <c r="A14">
        <v>12.5</v>
      </c>
      <c r="B14">
        <v>111</v>
      </c>
      <c r="C14">
        <f t="shared" si="0"/>
        <v>0.62448908240235124</v>
      </c>
      <c r="D14">
        <f t="shared" si="1"/>
        <v>4.7095302013123339</v>
      </c>
      <c r="E14">
        <f t="shared" si="2"/>
        <v>10.267752519746733</v>
      </c>
      <c r="F14">
        <f t="shared" si="3"/>
        <v>30.89383534114226</v>
      </c>
      <c r="G14" t="b">
        <f t="shared" si="4"/>
        <v>0</v>
      </c>
      <c r="H14">
        <f t="shared" si="5"/>
        <v>0</v>
      </c>
    </row>
    <row r="15" spans="1:14" x14ac:dyDescent="0.3">
      <c r="A15">
        <v>13.5</v>
      </c>
      <c r="B15">
        <v>236</v>
      </c>
      <c r="C15">
        <f t="shared" si="0"/>
        <v>0.68622453520293303</v>
      </c>
      <c r="D15">
        <f t="shared" si="1"/>
        <v>5.4638318050256105</v>
      </c>
      <c r="E15">
        <f t="shared" si="2"/>
        <v>9.9520306814764581</v>
      </c>
      <c r="F15">
        <f t="shared" si="3"/>
        <v>20.14392915457465</v>
      </c>
      <c r="G15" t="b">
        <f t="shared" si="4"/>
        <v>0</v>
      </c>
      <c r="H15">
        <f t="shared" si="5"/>
        <v>0</v>
      </c>
    </row>
    <row r="16" spans="1:14" x14ac:dyDescent="0.3">
      <c r="A16">
        <v>14.5</v>
      </c>
      <c r="B16">
        <v>772</v>
      </c>
      <c r="C16">
        <f t="shared" si="0"/>
        <v>0.75033500324925995</v>
      </c>
      <c r="D16">
        <f t="shared" si="1"/>
        <v>6.6489845500247764</v>
      </c>
      <c r="E16">
        <f t="shared" si="2"/>
        <v>9.6241627562287562</v>
      </c>
      <c r="F16">
        <f t="shared" si="3"/>
        <v>8.8516853586711299</v>
      </c>
      <c r="G16" t="b">
        <f t="shared" si="4"/>
        <v>0</v>
      </c>
      <c r="H16">
        <f t="shared" si="5"/>
        <v>0</v>
      </c>
    </row>
    <row r="17" spans="1:8" x14ac:dyDescent="0.3">
      <c r="A17">
        <v>15.5</v>
      </c>
      <c r="B17">
        <v>1760</v>
      </c>
      <c r="C17">
        <f t="shared" si="0"/>
        <v>0.81701056093875823</v>
      </c>
      <c r="D17">
        <f t="shared" si="1"/>
        <v>7.4730690880321973</v>
      </c>
      <c r="E17">
        <f t="shared" si="2"/>
        <v>9.2831766828063582</v>
      </c>
      <c r="F17">
        <f t="shared" si="3"/>
        <v>3.2764895046590978</v>
      </c>
      <c r="G17" t="b">
        <f t="shared" si="4"/>
        <v>0</v>
      </c>
      <c r="H17">
        <f t="shared" si="5"/>
        <v>0</v>
      </c>
    </row>
    <row r="18" spans="1:8" x14ac:dyDescent="0.3">
      <c r="A18">
        <v>16.5</v>
      </c>
      <c r="B18">
        <v>2642</v>
      </c>
      <c r="C18">
        <f t="shared" si="0"/>
        <v>0.88646505493970507</v>
      </c>
      <c r="D18">
        <f t="shared" si="1"/>
        <v>7.8792914850822706</v>
      </c>
      <c r="E18">
        <f t="shared" si="2"/>
        <v>8.9279788260263366</v>
      </c>
      <c r="F18">
        <f t="shared" si="3"/>
        <v>1.0997451390563358</v>
      </c>
      <c r="G18" t="b">
        <f t="shared" si="4"/>
        <v>0</v>
      </c>
      <c r="H18">
        <f t="shared" si="5"/>
        <v>0</v>
      </c>
    </row>
    <row r="19" spans="1:8" x14ac:dyDescent="0.3">
      <c r="A19">
        <v>17.5</v>
      </c>
      <c r="B19">
        <v>2861</v>
      </c>
      <c r="C19">
        <f t="shared" si="0"/>
        <v>0.95894024150593637</v>
      </c>
      <c r="D19">
        <f t="shared" si="1"/>
        <v>7.95892649305011</v>
      </c>
      <c r="E19">
        <f t="shared" si="2"/>
        <v>8.5573328180415054</v>
      </c>
      <c r="F19">
        <f t="shared" si="3"/>
        <v>0.35809012978970745</v>
      </c>
      <c r="G19" t="b">
        <f t="shared" si="4"/>
        <v>0</v>
      </c>
      <c r="H19">
        <f t="shared" si="5"/>
        <v>0</v>
      </c>
    </row>
    <row r="20" spans="1:8" x14ac:dyDescent="0.3">
      <c r="A20">
        <v>18.5</v>
      </c>
      <c r="B20">
        <v>3082</v>
      </c>
      <c r="C20">
        <f t="shared" si="0"/>
        <v>1.0347108649671988</v>
      </c>
      <c r="D20">
        <f t="shared" si="1"/>
        <v>8.0333340158800617</v>
      </c>
      <c r="E20">
        <f t="shared" si="2"/>
        <v>8.1698335863868987</v>
      </c>
      <c r="F20">
        <f t="shared" si="3"/>
        <v>1.8632132748550974E-2</v>
      </c>
      <c r="G20" t="b">
        <f t="shared" si="4"/>
        <v>1</v>
      </c>
      <c r="H20">
        <f t="shared" si="5"/>
        <v>1.8632132748550974E-2</v>
      </c>
    </row>
    <row r="21" spans="1:8" x14ac:dyDescent="0.3">
      <c r="A21">
        <v>19.5</v>
      </c>
      <c r="B21">
        <v>2602</v>
      </c>
      <c r="C21">
        <f t="shared" si="0"/>
        <v>1.1140909466159565</v>
      </c>
      <c r="D21">
        <f t="shared" si="1"/>
        <v>7.8640356590724503</v>
      </c>
      <c r="E21">
        <f t="shared" si="2"/>
        <v>7.7638751919268172</v>
      </c>
      <c r="F21">
        <f t="shared" si="3"/>
        <v>1.0032119178831445E-2</v>
      </c>
      <c r="G21" t="b">
        <f t="shared" si="4"/>
        <v>1</v>
      </c>
      <c r="H21">
        <f t="shared" si="5"/>
        <v>1.0032119178831445E-2</v>
      </c>
    </row>
    <row r="22" spans="1:8" x14ac:dyDescent="0.3">
      <c r="A22">
        <v>20.5</v>
      </c>
      <c r="B22">
        <v>1824</v>
      </c>
      <c r="C22">
        <f t="shared" si="0"/>
        <v>1.1974416475737253</v>
      </c>
      <c r="D22">
        <f t="shared" si="1"/>
        <v>7.5087871706342764</v>
      </c>
      <c r="E22">
        <f t="shared" si="2"/>
        <v>7.3376106172988855</v>
      </c>
      <c r="F22">
        <f t="shared" si="3"/>
        <v>2.9301412411783904E-2</v>
      </c>
      <c r="G22" t="b">
        <f t="shared" si="4"/>
        <v>1</v>
      </c>
      <c r="H22">
        <f t="shared" si="5"/>
        <v>2.9301412411783904E-2</v>
      </c>
    </row>
    <row r="23" spans="1:8" x14ac:dyDescent="0.3">
      <c r="A23">
        <v>21.5</v>
      </c>
      <c r="B23">
        <v>1263</v>
      </c>
      <c r="C23">
        <f t="shared" si="0"/>
        <v>1.2851812033827619</v>
      </c>
      <c r="D23">
        <f t="shared" si="1"/>
        <v>7.1412451223504911</v>
      </c>
      <c r="E23">
        <f t="shared" si="2"/>
        <v>6.8889009603287272</v>
      </c>
      <c r="F23">
        <f t="shared" si="3"/>
        <v>6.3677576106466238E-2</v>
      </c>
      <c r="G23" t="b">
        <f t="shared" si="4"/>
        <v>1</v>
      </c>
      <c r="H23">
        <f t="shared" si="5"/>
        <v>6.3677576106466238E-2</v>
      </c>
    </row>
    <row r="24" spans="1:8" x14ac:dyDescent="0.3">
      <c r="A24">
        <v>22.5</v>
      </c>
      <c r="B24">
        <v>665</v>
      </c>
      <c r="C24">
        <f t="shared" si="0"/>
        <v>1.3777976219741133</v>
      </c>
      <c r="D24">
        <f t="shared" si="1"/>
        <v>6.4997870406558542</v>
      </c>
      <c r="E24">
        <f t="shared" si="2"/>
        <v>6.415250495236565</v>
      </c>
      <c r="F24">
        <f t="shared" si="3"/>
        <v>7.1464275114275517E-3</v>
      </c>
      <c r="G24" t="b">
        <f t="shared" si="4"/>
        <v>1</v>
      </c>
      <c r="H24">
        <f t="shared" si="5"/>
        <v>7.1464275114275517E-3</v>
      </c>
    </row>
    <row r="25" spans="1:8" x14ac:dyDescent="0.3">
      <c r="A25">
        <v>23.5</v>
      </c>
      <c r="B25">
        <v>329</v>
      </c>
      <c r="C25">
        <f t="shared" si="0"/>
        <v>1.4758651220123358</v>
      </c>
      <c r="D25">
        <f t="shared" si="1"/>
        <v>5.7960577507653719</v>
      </c>
      <c r="E25">
        <f t="shared" si="2"/>
        <v>5.913722605149621</v>
      </c>
      <c r="F25">
        <f t="shared" si="3"/>
        <v>1.3845017957266548E-2</v>
      </c>
      <c r="G25" t="b">
        <f t="shared" si="4"/>
        <v>1</v>
      </c>
      <c r="H25">
        <f t="shared" si="5"/>
        <v>1.3845017957266548E-2</v>
      </c>
    </row>
    <row r="26" spans="1:8" x14ac:dyDescent="0.3">
      <c r="A26">
        <v>24.5</v>
      </c>
      <c r="B26">
        <v>187</v>
      </c>
      <c r="C26">
        <f t="shared" si="0"/>
        <v>1.5800657169812258</v>
      </c>
      <c r="D26">
        <f t="shared" si="1"/>
        <v>5.2311086168545868</v>
      </c>
      <c r="E26">
        <f t="shared" si="2"/>
        <v>5.3808293987338036</v>
      </c>
      <c r="F26">
        <f t="shared" si="3"/>
        <v>2.2416312526524009E-2</v>
      </c>
      <c r="G26" t="b">
        <f t="shared" si="4"/>
        <v>1</v>
      </c>
      <c r="H26">
        <f t="shared" si="5"/>
        <v>2.2416312526524009E-2</v>
      </c>
    </row>
    <row r="27" spans="1:8" x14ac:dyDescent="0.3">
      <c r="A27">
        <v>25.5</v>
      </c>
      <c r="B27">
        <v>128</v>
      </c>
      <c r="C27">
        <f t="shared" si="0"/>
        <v>1.691218007812346</v>
      </c>
      <c r="D27">
        <f t="shared" si="1"/>
        <v>4.8520302639196169</v>
      </c>
      <c r="E27">
        <f t="shared" si="2"/>
        <v>4.8123844615514066</v>
      </c>
      <c r="F27">
        <f t="shared" si="3"/>
        <v>1.5717896454191852E-3</v>
      </c>
      <c r="G27" t="b">
        <f t="shared" si="4"/>
        <v>1</v>
      </c>
      <c r="H27">
        <f t="shared" si="5"/>
        <v>1.5717896454191852E-3</v>
      </c>
    </row>
    <row r="28" spans="1:8" x14ac:dyDescent="0.3">
      <c r="A28">
        <v>26.5</v>
      </c>
      <c r="B28">
        <v>81</v>
      </c>
      <c r="C28">
        <f t="shared" si="0"/>
        <v>1.810316281115921</v>
      </c>
      <c r="D28">
        <f t="shared" si="1"/>
        <v>4.3944491546724391</v>
      </c>
      <c r="E28">
        <f t="shared" si="2"/>
        <v>4.2033029034443921</v>
      </c>
      <c r="F28">
        <f t="shared" si="3"/>
        <v>3.6536889358535683E-2</v>
      </c>
      <c r="G28" t="b">
        <f t="shared" si="4"/>
        <v>1</v>
      </c>
      <c r="H28">
        <f t="shared" si="5"/>
        <v>3.6536889358535683E-2</v>
      </c>
    </row>
    <row r="29" spans="1:8" x14ac:dyDescent="0.3">
      <c r="A29">
        <v>27.5</v>
      </c>
      <c r="B29">
        <v>15</v>
      </c>
      <c r="C29">
        <f t="shared" si="0"/>
        <v>1.9385846830094682</v>
      </c>
      <c r="D29">
        <f t="shared" si="1"/>
        <v>2.7080502011022101</v>
      </c>
      <c r="E29">
        <f t="shared" si="2"/>
        <v>3.5473243076667735</v>
      </c>
      <c r="F29">
        <f t="shared" si="3"/>
        <v>0.70438102594974628</v>
      </c>
      <c r="G29" t="b">
        <f t="shared" si="4"/>
        <v>1</v>
      </c>
      <c r="H29">
        <f t="shared" si="5"/>
        <v>0.70438102594974628</v>
      </c>
    </row>
    <row r="30" spans="1:8" x14ac:dyDescent="0.3">
      <c r="A30">
        <v>28.5</v>
      </c>
      <c r="B30">
        <v>16</v>
      </c>
      <c r="C30">
        <f t="shared" si="0"/>
        <v>2.07755403124122</v>
      </c>
      <c r="D30">
        <f t="shared" si="1"/>
        <v>2.7725887222397811</v>
      </c>
      <c r="E30">
        <f t="shared" si="2"/>
        <v>2.8366199053085666</v>
      </c>
      <c r="F30">
        <f t="shared" si="3"/>
        <v>4.0999924051883119E-3</v>
      </c>
      <c r="G30" t="b">
        <f t="shared" si="4"/>
        <v>1</v>
      </c>
      <c r="H30">
        <f t="shared" si="5"/>
        <v>4.0999924051883119E-3</v>
      </c>
    </row>
    <row r="31" spans="1:8" x14ac:dyDescent="0.3">
      <c r="A31">
        <v>29.5</v>
      </c>
      <c r="B31">
        <v>7</v>
      </c>
      <c r="C31">
        <f t="shared" si="0"/>
        <v>2.229173661584098</v>
      </c>
      <c r="D31">
        <f t="shared" si="1"/>
        <v>1.9459101490553132</v>
      </c>
      <c r="E31">
        <f t="shared" si="2"/>
        <v>2.0612205806394517</v>
      </c>
      <c r="F31">
        <f t="shared" si="3"/>
        <v>1.3296495632120275E-2</v>
      </c>
      <c r="G31" t="b">
        <f t="shared" si="4"/>
        <v>1</v>
      </c>
      <c r="H31">
        <f t="shared" si="5"/>
        <v>1.3296495632120275E-2</v>
      </c>
    </row>
    <row r="32" spans="1:8" x14ac:dyDescent="0.3">
      <c r="A32">
        <v>30.5</v>
      </c>
      <c r="B32">
        <v>6</v>
      </c>
      <c r="C32">
        <f t="shared" si="0"/>
        <v>2.3959794258457352</v>
      </c>
      <c r="D32">
        <f t="shared" si="1"/>
        <v>1.791759469228055</v>
      </c>
      <c r="E32">
        <f t="shared" si="2"/>
        <v>1.208157710964251</v>
      </c>
      <c r="F32">
        <f t="shared" si="3"/>
        <v>0.34059101224860355</v>
      </c>
      <c r="G32" t="b">
        <f t="shared" si="4"/>
        <v>1</v>
      </c>
      <c r="H32">
        <f t="shared" si="5"/>
        <v>0.34059101224860355</v>
      </c>
    </row>
    <row r="33" spans="1:8" x14ac:dyDescent="0.3">
      <c r="A33">
        <v>31.5</v>
      </c>
      <c r="B33">
        <v>3</v>
      </c>
      <c r="C33">
        <f t="shared" si="0"/>
        <v>2.581355484362776</v>
      </c>
      <c r="D33">
        <f t="shared" si="1"/>
        <v>1.0986122886681098</v>
      </c>
      <c r="E33">
        <f t="shared" si="2"/>
        <v>0.26012433125691459</v>
      </c>
      <c r="F33">
        <f t="shared" si="3"/>
        <v>0.70306205472359828</v>
      </c>
      <c r="G33" t="b">
        <f t="shared" si="4"/>
        <v>0</v>
      </c>
      <c r="H33">
        <f t="shared" si="5"/>
        <v>0</v>
      </c>
    </row>
    <row r="34" spans="1:8" x14ac:dyDescent="0.3">
      <c r="A34">
        <v>32.5</v>
      </c>
      <c r="B34">
        <v>5</v>
      </c>
      <c r="C34">
        <f t="shared" si="0"/>
        <v>2.7899607226194529</v>
      </c>
      <c r="D34">
        <f t="shared" si="1"/>
        <v>1.6094379124341003</v>
      </c>
      <c r="E34">
        <f t="shared" si="2"/>
        <v>-0.80670560693033977</v>
      </c>
      <c r="F34">
        <f t="shared" si="3"/>
        <v>5.8377495061667837</v>
      </c>
      <c r="G34" t="b">
        <f t="shared" si="4"/>
        <v>0</v>
      </c>
      <c r="H34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35"/>
  <sheetViews>
    <sheetView zoomScaleNormal="100" workbookViewId="0">
      <selection activeCell="A7" sqref="A7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40</v>
      </c>
      <c r="D1" t="s">
        <v>8</v>
      </c>
      <c r="E1">
        <v>-4.6815517924635097</v>
      </c>
      <c r="F1" s="2"/>
      <c r="G1" t="s">
        <v>15</v>
      </c>
      <c r="H1">
        <f>-E1</f>
        <v>4.6815517924635097</v>
      </c>
      <c r="J1">
        <f>1-EXP((-H1))</f>
        <v>0.99073537405032031</v>
      </c>
    </row>
    <row r="2" spans="1:13" x14ac:dyDescent="0.3">
      <c r="A2" t="s">
        <v>21</v>
      </c>
      <c r="B2">
        <v>0.6</v>
      </c>
      <c r="D2" t="s">
        <v>9</v>
      </c>
      <c r="E2">
        <v>13.546803297933078</v>
      </c>
      <c r="G2" t="s">
        <v>18</v>
      </c>
      <c r="H2">
        <v>1.42</v>
      </c>
      <c r="I2">
        <f>1-EXP((-E2))</f>
        <v>0.99999869172789857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3.2615517924635098</v>
      </c>
    </row>
    <row r="4" spans="1:13" x14ac:dyDescent="0.3">
      <c r="A4" t="s">
        <v>7</v>
      </c>
      <c r="B4">
        <v>17</v>
      </c>
      <c r="D4" t="s">
        <v>11</v>
      </c>
      <c r="E4">
        <v>2.5</v>
      </c>
      <c r="G4" t="s">
        <v>17</v>
      </c>
      <c r="H4">
        <f>H3/H2</f>
        <v>2.2968674594813452</v>
      </c>
    </row>
    <row r="5" spans="1:13" x14ac:dyDescent="0.3">
      <c r="D5" t="s">
        <v>14</v>
      </c>
      <c r="E5">
        <f>SUM(H8:H35)</f>
        <v>2.1701591874820427</v>
      </c>
      <c r="F5" s="3"/>
      <c r="G5" s="3"/>
      <c r="H5" s="3"/>
      <c r="K5" t="s">
        <v>5</v>
      </c>
      <c r="L5" t="s">
        <v>19</v>
      </c>
      <c r="M5" t="s">
        <v>20</v>
      </c>
    </row>
    <row r="6" spans="1:13" x14ac:dyDescent="0.3">
      <c r="K6">
        <v>40</v>
      </c>
      <c r="L6">
        <v>0.6</v>
      </c>
      <c r="M6">
        <v>2.1701591874820427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8.5</v>
      </c>
      <c r="B8">
        <v>3</v>
      </c>
      <c r="C8">
        <f>LN(1-MIN(0.999,A8/B$1))/-B$2</f>
        <v>0.39815318047058162</v>
      </c>
      <c r="D8">
        <f>LN(B8)</f>
        <v>1.0986122886681098</v>
      </c>
      <c r="E8">
        <f>$E$1*C8+$E$2</f>
        <v>11.682828562225978</v>
      </c>
      <c r="F8">
        <f>(E8-D8)^2</f>
        <v>112.02563412544723</v>
      </c>
      <c r="G8" t="b">
        <f>AND(C8&gt;$E$3,C8&lt;$E$4)</f>
        <v>0</v>
      </c>
      <c r="H8">
        <f>F8*G8</f>
        <v>0</v>
      </c>
    </row>
    <row r="9" spans="1:13" x14ac:dyDescent="0.3">
      <c r="A9">
        <v>9.5</v>
      </c>
      <c r="B9">
        <v>9</v>
      </c>
      <c r="C9">
        <f t="shared" ref="C9:C35" si="0">LN(1-MIN(0.999,A9/B$1))/-B$2</f>
        <v>0.45192128416761734</v>
      </c>
      <c r="D9">
        <f t="shared" ref="D9:D35" si="1">LN(B9)</f>
        <v>2.1972245773362196</v>
      </c>
      <c r="E9">
        <f t="shared" ref="E9:E35" si="2">$E$1*C9+$E$2</f>
        <v>11.431110399985759</v>
      </c>
      <c r="F9">
        <f t="shared" ref="F9:F35" si="3">(E9-D9)^2</f>
        <v>85.264647385728153</v>
      </c>
      <c r="G9" t="b">
        <f t="shared" ref="G9:G35" si="4">AND(C9&gt;$E$3,C9&lt;$E$4)</f>
        <v>0</v>
      </c>
      <c r="H9">
        <f>F9*G9</f>
        <v>0</v>
      </c>
    </row>
    <row r="10" spans="1:13" x14ac:dyDescent="0.3">
      <c r="A10">
        <v>10.5</v>
      </c>
      <c r="B10">
        <v>20</v>
      </c>
      <c r="C10">
        <f t="shared" si="0"/>
        <v>0.5074819846136035</v>
      </c>
      <c r="D10">
        <f t="shared" si="1"/>
        <v>2.9957322735539909</v>
      </c>
      <c r="E10">
        <f t="shared" si="2"/>
        <v>11.171000103222323</v>
      </c>
      <c r="F10">
        <f t="shared" si="3"/>
        <v>66.83500408680996</v>
      </c>
      <c r="G10" t="b">
        <f t="shared" si="4"/>
        <v>0</v>
      </c>
      <c r="H10">
        <f t="shared" ref="H10:H35" si="5">F10*G10</f>
        <v>0</v>
      </c>
    </row>
    <row r="11" spans="1:13" x14ac:dyDescent="0.3">
      <c r="A11">
        <v>11.5</v>
      </c>
      <c r="B11">
        <v>15</v>
      </c>
      <c r="C11">
        <f t="shared" si="0"/>
        <v>0.56495894473221908</v>
      </c>
      <c r="D11">
        <f t="shared" si="1"/>
        <v>2.7080502011022101</v>
      </c>
      <c r="E11">
        <f t="shared" si="2"/>
        <v>10.901918737553665</v>
      </c>
      <c r="F11">
        <f t="shared" si="3"/>
        <v>67.139481592649091</v>
      </c>
      <c r="G11" t="b">
        <f t="shared" si="4"/>
        <v>0</v>
      </c>
      <c r="H11">
        <f t="shared" si="5"/>
        <v>0</v>
      </c>
    </row>
    <row r="12" spans="1:13" x14ac:dyDescent="0.3">
      <c r="A12">
        <v>12.5</v>
      </c>
      <c r="B12">
        <v>109</v>
      </c>
      <c r="C12">
        <f t="shared" si="0"/>
        <v>0.62448908240235124</v>
      </c>
      <c r="D12">
        <f t="shared" si="1"/>
        <v>4.6913478822291435</v>
      </c>
      <c r="E12">
        <f t="shared" si="2"/>
        <v>10.623225314838457</v>
      </c>
      <c r="F12">
        <f t="shared" si="3"/>
        <v>35.187169875499663</v>
      </c>
      <c r="G12" t="b">
        <f t="shared" si="4"/>
        <v>0</v>
      </c>
      <c r="H12">
        <f t="shared" si="5"/>
        <v>0</v>
      </c>
    </row>
    <row r="13" spans="1:13" x14ac:dyDescent="0.3">
      <c r="A13">
        <v>13.5</v>
      </c>
      <c r="B13">
        <v>187</v>
      </c>
      <c r="C13">
        <f t="shared" si="0"/>
        <v>0.68622453520293303</v>
      </c>
      <c r="D13">
        <f t="shared" si="1"/>
        <v>5.2311086168545868</v>
      </c>
      <c r="E13">
        <f t="shared" si="2"/>
        <v>10.334207595121349</v>
      </c>
      <c r="F13">
        <f t="shared" si="3"/>
        <v>26.041619181987269</v>
      </c>
      <c r="G13" t="b">
        <f t="shared" si="4"/>
        <v>0</v>
      </c>
      <c r="H13">
        <f t="shared" si="5"/>
        <v>0</v>
      </c>
    </row>
    <row r="14" spans="1:13" x14ac:dyDescent="0.3">
      <c r="A14">
        <v>14.5</v>
      </c>
      <c r="B14">
        <v>585</v>
      </c>
      <c r="C14">
        <f t="shared" si="0"/>
        <v>0.75033500324925995</v>
      </c>
      <c r="D14">
        <f t="shared" si="1"/>
        <v>6.3716118472318568</v>
      </c>
      <c r="E14">
        <f t="shared" si="2"/>
        <v>10.034071118523391</v>
      </c>
      <c r="F14">
        <f t="shared" si="3"/>
        <v>13.413607913869317</v>
      </c>
      <c r="G14" t="b">
        <f t="shared" si="4"/>
        <v>0</v>
      </c>
      <c r="H14">
        <f t="shared" si="5"/>
        <v>0</v>
      </c>
    </row>
    <row r="15" spans="1:13" x14ac:dyDescent="0.3">
      <c r="A15">
        <v>15.5</v>
      </c>
      <c r="B15">
        <v>1432</v>
      </c>
      <c r="C15">
        <f t="shared" si="0"/>
        <v>0.81701056093875823</v>
      </c>
      <c r="D15">
        <f t="shared" si="1"/>
        <v>7.2668273475205911</v>
      </c>
      <c r="E15">
        <f t="shared" si="2"/>
        <v>9.7219260419086169</v>
      </c>
      <c r="F15">
        <f t="shared" si="3"/>
        <v>6.0275095991857883</v>
      </c>
      <c r="G15" t="b">
        <f t="shared" si="4"/>
        <v>0</v>
      </c>
      <c r="H15">
        <f t="shared" si="5"/>
        <v>0</v>
      </c>
    </row>
    <row r="16" spans="1:13" x14ac:dyDescent="0.3">
      <c r="A16">
        <v>16.5</v>
      </c>
      <c r="B16">
        <v>2654</v>
      </c>
      <c r="C16">
        <f t="shared" si="0"/>
        <v>0.88646505493970507</v>
      </c>
      <c r="D16">
        <f t="shared" si="1"/>
        <v>7.8838232148921525</v>
      </c>
      <c r="E16">
        <f t="shared" si="2"/>
        <v>9.3967712310238376</v>
      </c>
      <c r="F16">
        <f t="shared" si="3"/>
        <v>2.2890116995168017</v>
      </c>
      <c r="G16" t="b">
        <f t="shared" si="4"/>
        <v>0</v>
      </c>
      <c r="H16">
        <f t="shared" si="5"/>
        <v>0</v>
      </c>
    </row>
    <row r="17" spans="1:8" x14ac:dyDescent="0.3">
      <c r="A17">
        <v>17.5</v>
      </c>
      <c r="B17">
        <v>2744</v>
      </c>
      <c r="C17">
        <f t="shared" si="0"/>
        <v>0.95894024150593637</v>
      </c>
      <c r="D17">
        <f t="shared" si="1"/>
        <v>7.9171719888457757</v>
      </c>
      <c r="E17">
        <f t="shared" si="2"/>
        <v>9.0574748914455707</v>
      </c>
      <c r="F17">
        <f t="shared" si="3"/>
        <v>1.3002907096775176</v>
      </c>
      <c r="G17" t="b">
        <f t="shared" si="4"/>
        <v>0</v>
      </c>
      <c r="H17">
        <f t="shared" si="5"/>
        <v>0</v>
      </c>
    </row>
    <row r="18" spans="1:8" x14ac:dyDescent="0.3">
      <c r="A18">
        <v>18.5</v>
      </c>
      <c r="B18">
        <v>3227</v>
      </c>
      <c r="C18">
        <f t="shared" si="0"/>
        <v>1.0347108649671988</v>
      </c>
      <c r="D18">
        <f t="shared" si="1"/>
        <v>8.0793081920519612</v>
      </c>
      <c r="E18">
        <f t="shared" si="2"/>
        <v>8.7027507933644195</v>
      </c>
      <c r="F18">
        <f t="shared" si="3"/>
        <v>0.38868067713124488</v>
      </c>
      <c r="G18" t="b">
        <f t="shared" si="4"/>
        <v>1</v>
      </c>
      <c r="H18">
        <f t="shared" si="5"/>
        <v>0.38868067713124488</v>
      </c>
    </row>
    <row r="19" spans="1:8" x14ac:dyDescent="0.3">
      <c r="A19">
        <v>19.5</v>
      </c>
      <c r="B19">
        <v>2917</v>
      </c>
      <c r="C19">
        <f t="shared" si="0"/>
        <v>1.1140909466159565</v>
      </c>
      <c r="D19">
        <f t="shared" si="1"/>
        <v>7.9783109698677217</v>
      </c>
      <c r="E19">
        <f t="shared" si="2"/>
        <v>8.3311288298357784</v>
      </c>
      <c r="F19">
        <f t="shared" si="3"/>
        <v>0.12448044231243927</v>
      </c>
      <c r="G19" t="b">
        <f t="shared" si="4"/>
        <v>1</v>
      </c>
      <c r="H19">
        <f t="shared" si="5"/>
        <v>0.12448044231243927</v>
      </c>
    </row>
    <row r="20" spans="1:8" x14ac:dyDescent="0.3">
      <c r="A20">
        <v>20.5</v>
      </c>
      <c r="B20">
        <v>3049</v>
      </c>
      <c r="C20">
        <f t="shared" si="0"/>
        <v>1.1974416475737253</v>
      </c>
      <c r="D20">
        <f t="shared" si="1"/>
        <v>8.0225689469882546</v>
      </c>
      <c r="E20">
        <f t="shared" si="2"/>
        <v>7.9409182063638459</v>
      </c>
      <c r="F20">
        <f t="shared" si="3"/>
        <v>6.6668434445144639E-3</v>
      </c>
      <c r="G20" t="b">
        <f t="shared" si="4"/>
        <v>1</v>
      </c>
      <c r="H20">
        <f t="shared" si="5"/>
        <v>6.6668434445144639E-3</v>
      </c>
    </row>
    <row r="21" spans="1:8" x14ac:dyDescent="0.3">
      <c r="A21">
        <v>21.5</v>
      </c>
      <c r="B21">
        <v>2040</v>
      </c>
      <c r="C21">
        <f t="shared" si="0"/>
        <v>1.2851812033827619</v>
      </c>
      <c r="D21">
        <f t="shared" si="1"/>
        <v>7.620705086838262</v>
      </c>
      <c r="E21">
        <f t="shared" si="2"/>
        <v>7.5301609315960985</v>
      </c>
      <c r="F21">
        <f t="shared" si="3"/>
        <v>8.1982440485170085E-3</v>
      </c>
      <c r="G21" t="b">
        <f t="shared" si="4"/>
        <v>1</v>
      </c>
      <c r="H21">
        <f t="shared" si="5"/>
        <v>8.1982440485170085E-3</v>
      </c>
    </row>
    <row r="22" spans="1:8" x14ac:dyDescent="0.3">
      <c r="A22">
        <v>22.5</v>
      </c>
      <c r="B22">
        <v>1266</v>
      </c>
      <c r="C22">
        <f t="shared" si="0"/>
        <v>1.3777976219741133</v>
      </c>
      <c r="D22">
        <f t="shared" si="1"/>
        <v>7.1436176027041212</v>
      </c>
      <c r="E22">
        <f t="shared" si="2"/>
        <v>7.0965723711282065</v>
      </c>
      <c r="F22">
        <f t="shared" si="3"/>
        <v>2.2132538140314387E-3</v>
      </c>
      <c r="G22" t="b">
        <f t="shared" si="4"/>
        <v>1</v>
      </c>
      <c r="H22">
        <f t="shared" si="5"/>
        <v>2.2132538140314387E-3</v>
      </c>
    </row>
    <row r="23" spans="1:8" x14ac:dyDescent="0.3">
      <c r="A23">
        <v>23.5</v>
      </c>
      <c r="B23">
        <v>901</v>
      </c>
      <c r="C23">
        <f t="shared" si="0"/>
        <v>1.4758651220123358</v>
      </c>
      <c r="D23">
        <f t="shared" si="1"/>
        <v>6.8035052576083377</v>
      </c>
      <c r="E23">
        <f t="shared" si="2"/>
        <v>6.6374642905418506</v>
      </c>
      <c r="F23">
        <f t="shared" si="3"/>
        <v>2.7569602744374245E-2</v>
      </c>
      <c r="G23" t="b">
        <f t="shared" si="4"/>
        <v>1</v>
      </c>
      <c r="H23">
        <f t="shared" si="5"/>
        <v>2.7569602744374245E-2</v>
      </c>
    </row>
    <row r="24" spans="1:8" x14ac:dyDescent="0.3">
      <c r="A24">
        <v>24.5</v>
      </c>
      <c r="B24">
        <v>632</v>
      </c>
      <c r="C24">
        <f t="shared" si="0"/>
        <v>1.5800657169812258</v>
      </c>
      <c r="D24">
        <f t="shared" si="1"/>
        <v>6.4488893941468577</v>
      </c>
      <c r="E24">
        <f t="shared" si="2"/>
        <v>6.14964380838948</v>
      </c>
      <c r="F24">
        <f t="shared" si="3"/>
        <v>8.9547920595276095E-2</v>
      </c>
      <c r="G24" t="b">
        <f t="shared" si="4"/>
        <v>1</v>
      </c>
      <c r="H24">
        <f t="shared" si="5"/>
        <v>8.9547920595276095E-2</v>
      </c>
    </row>
    <row r="25" spans="1:8" x14ac:dyDescent="0.3">
      <c r="A25">
        <v>25.5</v>
      </c>
      <c r="B25">
        <v>418</v>
      </c>
      <c r="C25">
        <f t="shared" si="0"/>
        <v>1.691218007812346</v>
      </c>
      <c r="D25">
        <f t="shared" si="1"/>
        <v>6.0354814325247563</v>
      </c>
      <c r="E25">
        <f t="shared" si="2"/>
        <v>5.629278602012624</v>
      </c>
      <c r="F25">
        <f t="shared" si="3"/>
        <v>0.16500073951606811</v>
      </c>
      <c r="G25" t="b">
        <f t="shared" si="4"/>
        <v>1</v>
      </c>
      <c r="H25">
        <f t="shared" si="5"/>
        <v>0.16500073951606811</v>
      </c>
    </row>
    <row r="26" spans="1:8" x14ac:dyDescent="0.3">
      <c r="A26">
        <v>26.5</v>
      </c>
      <c r="B26">
        <v>260</v>
      </c>
      <c r="C26">
        <f t="shared" si="0"/>
        <v>1.810316281115921</v>
      </c>
      <c r="D26">
        <f t="shared" si="1"/>
        <v>5.5606816310155276</v>
      </c>
      <c r="E26">
        <f t="shared" si="2"/>
        <v>5.0717138671489632</v>
      </c>
      <c r="F26">
        <f t="shared" si="3"/>
        <v>0.23908947410066825</v>
      </c>
      <c r="G26" t="b">
        <f t="shared" si="4"/>
        <v>1</v>
      </c>
      <c r="H26">
        <f t="shared" si="5"/>
        <v>0.23908947410066825</v>
      </c>
    </row>
    <row r="27" spans="1:8" x14ac:dyDescent="0.3">
      <c r="A27">
        <v>27.5</v>
      </c>
      <c r="B27">
        <v>76</v>
      </c>
      <c r="C27">
        <f t="shared" si="0"/>
        <v>1.9385846830094682</v>
      </c>
      <c r="D27">
        <f t="shared" si="1"/>
        <v>4.3307333402863311</v>
      </c>
      <c r="E27">
        <f t="shared" si="2"/>
        <v>4.4712187003477979</v>
      </c>
      <c r="F27">
        <f t="shared" si="3"/>
        <v>1.9736136391599979E-2</v>
      </c>
      <c r="G27" t="b">
        <f t="shared" si="4"/>
        <v>1</v>
      </c>
      <c r="H27">
        <f t="shared" si="5"/>
        <v>1.9736136391599979E-2</v>
      </c>
    </row>
    <row r="28" spans="1:8" x14ac:dyDescent="0.3">
      <c r="A28">
        <v>28.5</v>
      </c>
      <c r="B28">
        <v>72</v>
      </c>
      <c r="C28">
        <f t="shared" si="0"/>
        <v>2.07755403124122</v>
      </c>
      <c r="D28">
        <f t="shared" si="1"/>
        <v>4.2766661190160553</v>
      </c>
      <c r="E28">
        <f t="shared" si="2"/>
        <v>3.8206264990359546</v>
      </c>
      <c r="F28">
        <f t="shared" si="3"/>
        <v>0.20797213499159464</v>
      </c>
      <c r="G28" t="b">
        <f t="shared" si="4"/>
        <v>1</v>
      </c>
      <c r="H28">
        <f t="shared" si="5"/>
        <v>0.20797213499159464</v>
      </c>
    </row>
    <row r="29" spans="1:8" x14ac:dyDescent="0.3">
      <c r="A29">
        <v>29.5</v>
      </c>
      <c r="B29">
        <v>23</v>
      </c>
      <c r="C29">
        <f t="shared" si="0"/>
        <v>2.229173661584098</v>
      </c>
      <c r="D29">
        <f t="shared" si="1"/>
        <v>3.1354942159291497</v>
      </c>
      <c r="E29">
        <f t="shared" si="2"/>
        <v>3.1108113468315981</v>
      </c>
      <c r="F29">
        <f t="shared" si="3"/>
        <v>6.0924402688686643E-4</v>
      </c>
      <c r="G29" t="b">
        <f t="shared" si="4"/>
        <v>1</v>
      </c>
      <c r="H29">
        <f t="shared" si="5"/>
        <v>6.0924402688686643E-4</v>
      </c>
    </row>
    <row r="30" spans="1:8" x14ac:dyDescent="0.3">
      <c r="A30">
        <v>30.5</v>
      </c>
      <c r="B30">
        <v>4</v>
      </c>
      <c r="C30">
        <f t="shared" si="0"/>
        <v>2.3959794258457352</v>
      </c>
      <c r="D30">
        <f t="shared" si="1"/>
        <v>1.3862943611198906</v>
      </c>
      <c r="E30">
        <f t="shared" si="2"/>
        <v>2.329901522159286</v>
      </c>
      <c r="F30">
        <f t="shared" si="3"/>
        <v>0.89039447436482755</v>
      </c>
      <c r="G30" t="b">
        <f t="shared" si="4"/>
        <v>1</v>
      </c>
      <c r="H30">
        <f t="shared" si="5"/>
        <v>0.89039447436482755</v>
      </c>
    </row>
    <row r="31" spans="1:8" x14ac:dyDescent="0.3">
      <c r="A31">
        <v>31.5</v>
      </c>
      <c r="B31">
        <v>5</v>
      </c>
      <c r="C31">
        <f t="shared" si="0"/>
        <v>2.581355484362776</v>
      </c>
      <c r="D31">
        <f t="shared" si="1"/>
        <v>1.6094379124341003</v>
      </c>
      <c r="E31">
        <f t="shared" si="2"/>
        <v>1.4620539031290125</v>
      </c>
      <c r="F31">
        <f t="shared" si="3"/>
        <v>2.1722046198842198E-2</v>
      </c>
      <c r="G31" t="b">
        <f t="shared" si="4"/>
        <v>0</v>
      </c>
      <c r="H31">
        <f t="shared" si="5"/>
        <v>0</v>
      </c>
    </row>
    <row r="32" spans="1:8" x14ac:dyDescent="0.3">
      <c r="A32">
        <v>32.5</v>
      </c>
      <c r="B32">
        <v>4</v>
      </c>
      <c r="C32">
        <f t="shared" si="0"/>
        <v>2.7899607226194529</v>
      </c>
      <c r="D32">
        <f t="shared" si="1"/>
        <v>1.3862943611198906</v>
      </c>
      <c r="E32">
        <f t="shared" si="2"/>
        <v>0.48545767605118861</v>
      </c>
      <c r="F32">
        <f t="shared" si="3"/>
        <v>0.81150673316556776</v>
      </c>
      <c r="G32" t="b">
        <f t="shared" si="4"/>
        <v>0</v>
      </c>
      <c r="H32">
        <f t="shared" si="5"/>
        <v>0</v>
      </c>
    </row>
    <row r="33" spans="1:8" x14ac:dyDescent="0.3">
      <c r="A33">
        <v>33.5</v>
      </c>
      <c r="B33">
        <v>4</v>
      </c>
      <c r="C33">
        <f t="shared" si="0"/>
        <v>3.0284621286872415</v>
      </c>
      <c r="D33">
        <f t="shared" si="1"/>
        <v>1.3862943611198906</v>
      </c>
      <c r="E33">
        <f t="shared" si="2"/>
        <v>-0.63109900903053351</v>
      </c>
      <c r="F33">
        <f t="shared" si="3"/>
        <v>4.0698760099268867</v>
      </c>
      <c r="G33" t="b">
        <f t="shared" si="4"/>
        <v>0</v>
      </c>
      <c r="H33">
        <f t="shared" si="5"/>
        <v>0</v>
      </c>
    </row>
    <row r="34" spans="1:8" x14ac:dyDescent="0.3">
      <c r="A34">
        <v>34.5</v>
      </c>
      <c r="B34">
        <v>1</v>
      </c>
      <c r="C34">
        <f t="shared" si="0"/>
        <v>3.3068856031258527</v>
      </c>
      <c r="D34">
        <f t="shared" si="1"/>
        <v>0</v>
      </c>
      <c r="E34">
        <f t="shared" si="2"/>
        <v>-1.9345529248525324</v>
      </c>
      <c r="F34">
        <f t="shared" si="3"/>
        <v>3.7424950190554878</v>
      </c>
      <c r="G34" t="b">
        <f t="shared" si="4"/>
        <v>0</v>
      </c>
      <c r="H34">
        <f t="shared" si="5"/>
        <v>0</v>
      </c>
    </row>
    <row r="35" spans="1:8" x14ac:dyDescent="0.3">
      <c r="A35">
        <v>35.5</v>
      </c>
      <c r="B35">
        <v>1</v>
      </c>
      <c r="C35">
        <f t="shared" si="0"/>
        <v>3.6413367622294364</v>
      </c>
      <c r="D35">
        <f t="shared" si="1"/>
        <v>0</v>
      </c>
      <c r="E35">
        <f t="shared" si="2"/>
        <v>-3.5003033482454136</v>
      </c>
      <c r="F35">
        <f t="shared" si="3"/>
        <v>12.252123529738054</v>
      </c>
      <c r="G35" t="b">
        <f t="shared" si="4"/>
        <v>0</v>
      </c>
      <c r="H35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18CE-AC7E-4506-B80F-E4845079ECAD}">
  <sheetPr codeName="Sheet3"/>
  <dimension ref="A1:M30"/>
  <sheetViews>
    <sheetView zoomScaleNormal="100" workbookViewId="0">
      <selection activeCell="A7" sqref="A7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40</v>
      </c>
      <c r="D1" t="s">
        <v>8</v>
      </c>
      <c r="E1">
        <v>-5.6613525761709349</v>
      </c>
      <c r="F1" s="2"/>
      <c r="G1" t="s">
        <v>15</v>
      </c>
      <c r="H1">
        <f>-E1</f>
        <v>5.6613525761709349</v>
      </c>
      <c r="J1">
        <f>1-EXP((-H1))</f>
        <v>0.99652219028702882</v>
      </c>
    </row>
    <row r="2" spans="1:13" x14ac:dyDescent="0.3">
      <c r="A2" t="s">
        <v>21</v>
      </c>
      <c r="B2">
        <v>0.6</v>
      </c>
      <c r="D2" t="s">
        <v>9</v>
      </c>
      <c r="E2">
        <v>14.291438215886513</v>
      </c>
      <c r="G2" t="s">
        <v>18</v>
      </c>
      <c r="H2">
        <v>1.42</v>
      </c>
      <c r="I2">
        <f>1-EXP((-E2))</f>
        <v>0.99999937869157263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4.241352576170935</v>
      </c>
      <c r="K3" t="s">
        <v>5</v>
      </c>
      <c r="L3" t="s">
        <v>19</v>
      </c>
      <c r="M3" t="s">
        <v>20</v>
      </c>
    </row>
    <row r="4" spans="1:13" x14ac:dyDescent="0.3">
      <c r="A4" t="s">
        <v>7</v>
      </c>
      <c r="B4">
        <v>17</v>
      </c>
      <c r="D4" t="s">
        <v>11</v>
      </c>
      <c r="E4">
        <v>2.5</v>
      </c>
      <c r="G4" t="s">
        <v>17</v>
      </c>
      <c r="H4">
        <f>H3/H2</f>
        <v>2.9868680113879824</v>
      </c>
      <c r="K4">
        <v>40</v>
      </c>
      <c r="L4">
        <v>0.6</v>
      </c>
      <c r="M4">
        <v>1.3175832568679835</v>
      </c>
    </row>
    <row r="5" spans="1:13" x14ac:dyDescent="0.3">
      <c r="D5" t="s">
        <v>14</v>
      </c>
      <c r="E5">
        <f>SUM(H8:H30)</f>
        <v>1.3175832568679835</v>
      </c>
      <c r="F5" s="3"/>
      <c r="G5" s="3"/>
      <c r="H5" s="3"/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9.5</v>
      </c>
      <c r="B8">
        <v>3</v>
      </c>
      <c r="C8">
        <f>LN(1-MIN(0.999,A8/B$1))/-B$2</f>
        <v>0.45192128416761734</v>
      </c>
      <c r="D8">
        <f>LN(B8)</f>
        <v>1.0986122886681098</v>
      </c>
      <c r="E8">
        <f>$E$1*C8+$E$2</f>
        <v>11.732952489537695</v>
      </c>
      <c r="F8">
        <f>(E8-D8)^2</f>
        <v>113.08919150783098</v>
      </c>
      <c r="G8" t="b">
        <f>AND(C8&gt;$E$3,C8&lt;$E$4)</f>
        <v>0</v>
      </c>
      <c r="H8">
        <f>F8*G8</f>
        <v>0</v>
      </c>
    </row>
    <row r="9" spans="1:13" x14ac:dyDescent="0.3">
      <c r="A9">
        <v>10.5</v>
      </c>
      <c r="B9">
        <v>1</v>
      </c>
      <c r="C9">
        <f t="shared" ref="C9:C30" si="0">LN(1-MIN(0.999,A9/B$1))/-B$2</f>
        <v>0.5074819846136035</v>
      </c>
      <c r="D9">
        <f t="shared" ref="D9:D30" si="1">LN(B9)</f>
        <v>0</v>
      </c>
      <c r="E9">
        <f t="shared" ref="E9:E30" si="2">$E$1*C9+$E$2</f>
        <v>11.41840377493395</v>
      </c>
      <c r="F9">
        <f t="shared" ref="F9:F30" si="3">(E9-D9)^2</f>
        <v>130.37994476742588</v>
      </c>
      <c r="G9" t="b">
        <f t="shared" ref="G9:G30" si="4">AND(C9&gt;$E$3,C9&lt;$E$4)</f>
        <v>0</v>
      </c>
      <c r="H9">
        <f>F9*G9</f>
        <v>0</v>
      </c>
    </row>
    <row r="10" spans="1:13" x14ac:dyDescent="0.3">
      <c r="A10">
        <v>11.5</v>
      </c>
      <c r="B10">
        <v>15</v>
      </c>
      <c r="C10">
        <f t="shared" si="0"/>
        <v>0.56495894473221908</v>
      </c>
      <c r="D10">
        <f t="shared" si="1"/>
        <v>2.7080502011022101</v>
      </c>
      <c r="E10">
        <f t="shared" si="2"/>
        <v>11.093006438695951</v>
      </c>
      <c r="F10">
        <f t="shared" si="3"/>
        <v>70.307491106362178</v>
      </c>
      <c r="G10" t="b">
        <f t="shared" si="4"/>
        <v>0</v>
      </c>
      <c r="H10">
        <f t="shared" ref="H10:H30" si="5">F10*G10</f>
        <v>0</v>
      </c>
    </row>
    <row r="11" spans="1:13" x14ac:dyDescent="0.3">
      <c r="A11">
        <v>12.5</v>
      </c>
      <c r="B11">
        <v>36</v>
      </c>
      <c r="C11">
        <f t="shared" si="0"/>
        <v>0.62448908240235124</v>
      </c>
      <c r="D11">
        <f t="shared" si="1"/>
        <v>3.5835189384561099</v>
      </c>
      <c r="E11">
        <f t="shared" si="2"/>
        <v>10.75598534043734</v>
      </c>
      <c r="F11">
        <f t="shared" si="3"/>
        <v>51.444274287549568</v>
      </c>
      <c r="G11" t="b">
        <f t="shared" si="4"/>
        <v>0</v>
      </c>
      <c r="H11">
        <f t="shared" si="5"/>
        <v>0</v>
      </c>
    </row>
    <row r="12" spans="1:13" x14ac:dyDescent="0.3">
      <c r="A12">
        <v>13.5</v>
      </c>
      <c r="B12">
        <v>97</v>
      </c>
      <c r="C12">
        <f t="shared" si="0"/>
        <v>0.68622453520293303</v>
      </c>
      <c r="D12">
        <f t="shared" si="1"/>
        <v>4.5747109785033828</v>
      </c>
      <c r="E12">
        <f t="shared" si="2"/>
        <v>10.406479175683685</v>
      </c>
      <c r="F12">
        <f t="shared" si="3"/>
        <v>34.009520305643598</v>
      </c>
      <c r="G12" t="b">
        <f t="shared" si="4"/>
        <v>0</v>
      </c>
      <c r="H12">
        <f t="shared" si="5"/>
        <v>0</v>
      </c>
    </row>
    <row r="13" spans="1:13" x14ac:dyDescent="0.3">
      <c r="A13">
        <v>14.5</v>
      </c>
      <c r="B13">
        <v>319</v>
      </c>
      <c r="C13">
        <f t="shared" si="0"/>
        <v>0.75033500324925995</v>
      </c>
      <c r="D13">
        <f t="shared" si="1"/>
        <v>5.7651911027848444</v>
      </c>
      <c r="E13">
        <f t="shared" si="2"/>
        <v>10.043527212250089</v>
      </c>
      <c r="F13">
        <f t="shared" si="3"/>
        <v>18.304159865554205</v>
      </c>
      <c r="G13" t="b">
        <f t="shared" si="4"/>
        <v>0</v>
      </c>
      <c r="H13">
        <f t="shared" si="5"/>
        <v>0</v>
      </c>
    </row>
    <row r="14" spans="1:13" x14ac:dyDescent="0.3">
      <c r="A14">
        <v>15.5</v>
      </c>
      <c r="B14">
        <v>931</v>
      </c>
      <c r="C14">
        <f t="shared" si="0"/>
        <v>0.81701056093875823</v>
      </c>
      <c r="D14">
        <f t="shared" si="1"/>
        <v>6.8362592772770672</v>
      </c>
      <c r="E14">
        <f t="shared" si="2"/>
        <v>9.6660533719570143</v>
      </c>
      <c r="F14">
        <f t="shared" si="3"/>
        <v>8.007734618285502</v>
      </c>
      <c r="G14" t="b">
        <f t="shared" si="4"/>
        <v>0</v>
      </c>
      <c r="H14">
        <f t="shared" si="5"/>
        <v>0</v>
      </c>
    </row>
    <row r="15" spans="1:13" x14ac:dyDescent="0.3">
      <c r="A15">
        <v>16.5</v>
      </c>
      <c r="B15">
        <v>1934</v>
      </c>
      <c r="C15">
        <f t="shared" si="0"/>
        <v>0.88646505493970507</v>
      </c>
      <c r="D15">
        <f t="shared" si="1"/>
        <v>7.5673456760132396</v>
      </c>
      <c r="E15">
        <f t="shared" si="2"/>
        <v>9.2728469934181046</v>
      </c>
      <c r="F15">
        <f t="shared" si="3"/>
        <v>2.9087347436697302</v>
      </c>
      <c r="G15" t="b">
        <f t="shared" si="4"/>
        <v>0</v>
      </c>
      <c r="H15">
        <f t="shared" si="5"/>
        <v>0</v>
      </c>
    </row>
    <row r="16" spans="1:13" x14ac:dyDescent="0.3">
      <c r="A16">
        <v>17.5</v>
      </c>
      <c r="B16">
        <v>2428</v>
      </c>
      <c r="C16">
        <f t="shared" si="0"/>
        <v>0.95894024150593637</v>
      </c>
      <c r="D16">
        <f t="shared" si="1"/>
        <v>7.7948231521793891</v>
      </c>
      <c r="E16">
        <f t="shared" si="2"/>
        <v>8.8625394092429026</v>
      </c>
      <c r="F16">
        <f t="shared" si="3"/>
        <v>1.1400180055977187</v>
      </c>
      <c r="G16" t="b">
        <f t="shared" si="4"/>
        <v>0</v>
      </c>
      <c r="H16">
        <f t="shared" si="5"/>
        <v>0</v>
      </c>
    </row>
    <row r="17" spans="1:8" x14ac:dyDescent="0.3">
      <c r="A17">
        <v>18.5</v>
      </c>
      <c r="B17">
        <v>2790</v>
      </c>
      <c r="C17">
        <f t="shared" si="0"/>
        <v>1.0347108649671988</v>
      </c>
      <c r="D17">
        <f t="shared" si="1"/>
        <v>7.9337968748154113</v>
      </c>
      <c r="E17">
        <f t="shared" si="2"/>
        <v>8.4335751949124074</v>
      </c>
      <c r="F17">
        <f t="shared" si="3"/>
        <v>0.24977836923897548</v>
      </c>
      <c r="G17" t="b">
        <f t="shared" si="4"/>
        <v>1</v>
      </c>
      <c r="H17">
        <f t="shared" si="5"/>
        <v>0.24977836923897548</v>
      </c>
    </row>
    <row r="18" spans="1:8" x14ac:dyDescent="0.3">
      <c r="A18">
        <v>19.5</v>
      </c>
      <c r="B18">
        <v>2359</v>
      </c>
      <c r="C18">
        <f t="shared" si="0"/>
        <v>1.1140909466159565</v>
      </c>
      <c r="D18">
        <f t="shared" si="1"/>
        <v>7.765993079407675</v>
      </c>
      <c r="E18">
        <f t="shared" si="2"/>
        <v>7.9841765651735521</v>
      </c>
      <c r="F18">
        <f t="shared" si="3"/>
        <v>4.7604033460948693E-2</v>
      </c>
      <c r="G18" t="b">
        <f t="shared" si="4"/>
        <v>1</v>
      </c>
      <c r="H18">
        <f t="shared" si="5"/>
        <v>4.7604033460948693E-2</v>
      </c>
    </row>
    <row r="19" spans="1:8" x14ac:dyDescent="0.3">
      <c r="A19">
        <v>20.5</v>
      </c>
      <c r="B19">
        <v>1917</v>
      </c>
      <c r="C19">
        <f t="shared" si="0"/>
        <v>1.1974416475737253</v>
      </c>
      <c r="D19">
        <f t="shared" si="1"/>
        <v>7.5585167430456446</v>
      </c>
      <c r="E19">
        <f t="shared" si="2"/>
        <v>7.5122988595806355</v>
      </c>
      <c r="F19">
        <f t="shared" si="3"/>
        <v>2.1360927519851617E-3</v>
      </c>
      <c r="G19" t="b">
        <f t="shared" si="4"/>
        <v>1</v>
      </c>
      <c r="H19">
        <f t="shared" si="5"/>
        <v>2.1360927519851617E-3</v>
      </c>
    </row>
    <row r="20" spans="1:8" x14ac:dyDescent="0.3">
      <c r="A20">
        <v>21.5</v>
      </c>
      <c r="B20">
        <v>1058</v>
      </c>
      <c r="C20">
        <f t="shared" si="0"/>
        <v>1.2851812033827619</v>
      </c>
      <c r="D20">
        <f t="shared" si="1"/>
        <v>6.9641356124182447</v>
      </c>
      <c r="E20">
        <f t="shared" si="2"/>
        <v>7.0155742992690522</v>
      </c>
      <c r="F20">
        <f t="shared" si="3"/>
        <v>2.6459385049354299E-3</v>
      </c>
      <c r="G20" t="b">
        <f t="shared" si="4"/>
        <v>1</v>
      </c>
      <c r="H20">
        <f t="shared" si="5"/>
        <v>2.6459385049354299E-3</v>
      </c>
    </row>
    <row r="21" spans="1:8" x14ac:dyDescent="0.3">
      <c r="A21">
        <v>22.5</v>
      </c>
      <c r="B21">
        <v>715</v>
      </c>
      <c r="C21">
        <f t="shared" si="0"/>
        <v>1.3777976219741133</v>
      </c>
      <c r="D21">
        <f t="shared" si="1"/>
        <v>6.5722825426940075</v>
      </c>
      <c r="E21">
        <f t="shared" si="2"/>
        <v>6.4912400992811792</v>
      </c>
      <c r="F21">
        <f t="shared" si="3"/>
        <v>6.5678776343214753E-3</v>
      </c>
      <c r="G21" t="b">
        <f t="shared" si="4"/>
        <v>1</v>
      </c>
      <c r="H21">
        <f t="shared" si="5"/>
        <v>6.5678776343214753E-3</v>
      </c>
    </row>
    <row r="22" spans="1:8" x14ac:dyDescent="0.3">
      <c r="A22">
        <v>23.5</v>
      </c>
      <c r="B22">
        <v>590</v>
      </c>
      <c r="C22">
        <f t="shared" si="0"/>
        <v>1.4758651220123358</v>
      </c>
      <c r="D22">
        <f t="shared" si="1"/>
        <v>6.3801225368997647</v>
      </c>
      <c r="E22">
        <f t="shared" si="2"/>
        <v>5.9360454053011455</v>
      </c>
      <c r="F22">
        <f t="shared" si="3"/>
        <v>0.19720449880885732</v>
      </c>
      <c r="G22" t="b">
        <f t="shared" si="4"/>
        <v>1</v>
      </c>
      <c r="H22">
        <f t="shared" si="5"/>
        <v>0.19720449880885732</v>
      </c>
    </row>
    <row r="23" spans="1:8" x14ac:dyDescent="0.3">
      <c r="A23">
        <v>24.5</v>
      </c>
      <c r="B23">
        <v>296</v>
      </c>
      <c r="C23">
        <f t="shared" si="0"/>
        <v>1.5800657169812258</v>
      </c>
      <c r="D23">
        <f t="shared" si="1"/>
        <v>5.6903594543240601</v>
      </c>
      <c r="E23">
        <f t="shared" si="2"/>
        <v>5.3461290985354761</v>
      </c>
      <c r="F23">
        <f t="shared" si="3"/>
        <v>0.1184945378463351</v>
      </c>
      <c r="G23" t="b">
        <f t="shared" si="4"/>
        <v>1</v>
      </c>
      <c r="H23">
        <f t="shared" si="5"/>
        <v>0.1184945378463351</v>
      </c>
    </row>
    <row r="24" spans="1:8" x14ac:dyDescent="0.3">
      <c r="A24">
        <v>25.5</v>
      </c>
      <c r="B24">
        <v>129</v>
      </c>
      <c r="C24">
        <f t="shared" si="0"/>
        <v>1.691218007812346</v>
      </c>
      <c r="D24">
        <f t="shared" si="1"/>
        <v>4.8598124043616719</v>
      </c>
      <c r="E24">
        <f t="shared" si="2"/>
        <v>4.7168567904914127</v>
      </c>
      <c r="F24">
        <f t="shared" si="3"/>
        <v>2.0436307537022656E-2</v>
      </c>
      <c r="G24" t="b">
        <f t="shared" si="4"/>
        <v>1</v>
      </c>
      <c r="H24">
        <f t="shared" si="5"/>
        <v>2.0436307537022656E-2</v>
      </c>
    </row>
    <row r="25" spans="1:8" x14ac:dyDescent="0.3">
      <c r="A25">
        <v>26.5</v>
      </c>
      <c r="B25">
        <v>58</v>
      </c>
      <c r="C25">
        <f t="shared" si="0"/>
        <v>1.810316281115921</v>
      </c>
      <c r="D25">
        <f t="shared" si="1"/>
        <v>4.0604430105464191</v>
      </c>
      <c r="E25">
        <f t="shared" si="2"/>
        <v>4.0425994741067068</v>
      </c>
      <c r="F25">
        <f t="shared" si="3"/>
        <v>3.1839179267533928E-4</v>
      </c>
      <c r="G25" t="b">
        <f t="shared" si="4"/>
        <v>1</v>
      </c>
      <c r="H25">
        <f t="shared" si="5"/>
        <v>3.1839179267533928E-4</v>
      </c>
    </row>
    <row r="26" spans="1:8" x14ac:dyDescent="0.3">
      <c r="A26">
        <v>27.5</v>
      </c>
      <c r="B26">
        <v>25</v>
      </c>
      <c r="C26">
        <f t="shared" si="0"/>
        <v>1.9385846830094682</v>
      </c>
      <c r="D26">
        <f t="shared" si="1"/>
        <v>3.2188758248682006</v>
      </c>
      <c r="E26">
        <f t="shared" si="2"/>
        <v>3.3164268266053458</v>
      </c>
      <c r="F26">
        <f t="shared" si="3"/>
        <v>9.516197939920517E-3</v>
      </c>
      <c r="G26" t="b">
        <f t="shared" si="4"/>
        <v>1</v>
      </c>
      <c r="H26">
        <f t="shared" si="5"/>
        <v>9.516197939920517E-3</v>
      </c>
    </row>
    <row r="27" spans="1:8" x14ac:dyDescent="0.3">
      <c r="A27">
        <v>28.5</v>
      </c>
      <c r="B27">
        <v>16</v>
      </c>
      <c r="C27">
        <f t="shared" si="0"/>
        <v>2.07755403124122</v>
      </c>
      <c r="D27">
        <f t="shared" si="1"/>
        <v>2.7725887222397811</v>
      </c>
      <c r="E27">
        <f t="shared" si="2"/>
        <v>2.5296723489847217</v>
      </c>
      <c r="F27">
        <f t="shared" si="3"/>
        <v>5.9008364395391352E-2</v>
      </c>
      <c r="G27" t="b">
        <f t="shared" si="4"/>
        <v>1</v>
      </c>
      <c r="H27">
        <f t="shared" si="5"/>
        <v>5.9008364395391352E-2</v>
      </c>
    </row>
    <row r="28" spans="1:8" x14ac:dyDescent="0.3">
      <c r="A28">
        <v>29.5</v>
      </c>
      <c r="B28">
        <v>7</v>
      </c>
      <c r="C28">
        <f t="shared" si="0"/>
        <v>2.229173661584098</v>
      </c>
      <c r="D28">
        <f t="shared" si="1"/>
        <v>1.9459101490553132</v>
      </c>
      <c r="E28">
        <f t="shared" si="2"/>
        <v>1.6713001641449843</v>
      </c>
      <c r="F28">
        <f t="shared" si="3"/>
        <v>7.5410643812451092E-2</v>
      </c>
      <c r="G28" t="b">
        <f t="shared" si="4"/>
        <v>1</v>
      </c>
      <c r="H28">
        <f t="shared" si="5"/>
        <v>7.5410643812451092E-2</v>
      </c>
    </row>
    <row r="29" spans="1:8" x14ac:dyDescent="0.3">
      <c r="A29">
        <v>30.5</v>
      </c>
      <c r="B29">
        <v>1</v>
      </c>
      <c r="C29">
        <f t="shared" si="0"/>
        <v>2.3959794258457352</v>
      </c>
      <c r="D29">
        <f t="shared" si="1"/>
        <v>0</v>
      </c>
      <c r="E29">
        <f t="shared" si="2"/>
        <v>0.72695392092220246</v>
      </c>
      <c r="F29">
        <f t="shared" si="3"/>
        <v>0.52846200314416381</v>
      </c>
      <c r="G29" t="b">
        <f t="shared" si="4"/>
        <v>1</v>
      </c>
      <c r="H29">
        <f t="shared" si="5"/>
        <v>0.52846200314416381</v>
      </c>
    </row>
    <row r="30" spans="1:8" x14ac:dyDescent="0.3">
      <c r="A30">
        <v>31.5</v>
      </c>
      <c r="B30">
        <v>1</v>
      </c>
      <c r="C30">
        <f t="shared" si="0"/>
        <v>2.581355484362776</v>
      </c>
      <c r="D30">
        <f t="shared" si="1"/>
        <v>0</v>
      </c>
      <c r="E30">
        <f t="shared" si="2"/>
        <v>-0.32252530552366032</v>
      </c>
      <c r="F30">
        <f t="shared" si="3"/>
        <v>0.10402257270313044</v>
      </c>
      <c r="G30" t="b">
        <f t="shared" si="4"/>
        <v>0</v>
      </c>
      <c r="H30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A604-4EF4-4D9F-BB4E-846F5028CA6A}">
  <sheetPr codeName="Sheet4"/>
  <dimension ref="A1:M32"/>
  <sheetViews>
    <sheetView zoomScale="90" zoomScaleNormal="90" workbookViewId="0">
      <selection activeCell="A7" sqref="A7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40</v>
      </c>
      <c r="D1" t="s">
        <v>8</v>
      </c>
      <c r="E1">
        <v>-5.403178328434131</v>
      </c>
      <c r="F1" s="2"/>
      <c r="G1" t="s">
        <v>15</v>
      </c>
      <c r="H1">
        <f>-E1</f>
        <v>5.403178328434131</v>
      </c>
      <c r="J1">
        <f>1-EXP((-H1))</f>
        <v>0.99549775144643726</v>
      </c>
    </row>
    <row r="2" spans="1:13" x14ac:dyDescent="0.3">
      <c r="A2" t="s">
        <v>21</v>
      </c>
      <c r="B2">
        <v>0.6</v>
      </c>
      <c r="D2" t="s">
        <v>9</v>
      </c>
      <c r="E2">
        <v>13.956564508588057</v>
      </c>
      <c r="G2" t="s">
        <v>18</v>
      </c>
      <c r="H2">
        <v>1.42</v>
      </c>
      <c r="I2">
        <f>1-EXP((-E2))</f>
        <v>0.99999913155754261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3.9831783284341311</v>
      </c>
    </row>
    <row r="4" spans="1:13" x14ac:dyDescent="0.3">
      <c r="A4" t="s">
        <v>7</v>
      </c>
      <c r="B4">
        <v>17</v>
      </c>
      <c r="D4" t="s">
        <v>11</v>
      </c>
      <c r="E4">
        <v>2.5</v>
      </c>
      <c r="G4" t="s">
        <v>17</v>
      </c>
      <c r="H4">
        <f>H3/H2</f>
        <v>2.8050551608691063</v>
      </c>
      <c r="K4" t="s">
        <v>5</v>
      </c>
      <c r="L4" t="s">
        <v>19</v>
      </c>
      <c r="M4" t="s">
        <v>20</v>
      </c>
    </row>
    <row r="5" spans="1:13" x14ac:dyDescent="0.3">
      <c r="D5" t="s">
        <v>14</v>
      </c>
      <c r="E5">
        <f>SUM(H8:H32)</f>
        <v>6.2486512364279516</v>
      </c>
      <c r="F5" s="3"/>
      <c r="G5" s="3"/>
      <c r="H5" s="3"/>
      <c r="K5">
        <v>40</v>
      </c>
      <c r="L5">
        <v>0.6</v>
      </c>
      <c r="M5">
        <v>6.2486512364279516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10.5</v>
      </c>
      <c r="B8">
        <v>4</v>
      </c>
      <c r="C8">
        <f>LN(1-MIN(0.999,A8/B$1))/-B$2</f>
        <v>0.5074819846136035</v>
      </c>
      <c r="D8">
        <f>LN(B8)</f>
        <v>1.3862943611198906</v>
      </c>
      <c r="E8">
        <f>$E$1*C8+$E$2</f>
        <v>11.214548847253091</v>
      </c>
      <c r="F8">
        <f>(E8-D8)^2</f>
        <v>96.594586244197387</v>
      </c>
      <c r="G8" t="b">
        <f>AND(C8&gt;$E$3,C8&lt;$E$4)</f>
        <v>0</v>
      </c>
      <c r="H8">
        <f>F8*G8</f>
        <v>0</v>
      </c>
    </row>
    <row r="9" spans="1:13" x14ac:dyDescent="0.3">
      <c r="A9">
        <v>11.5</v>
      </c>
      <c r="B9">
        <v>14</v>
      </c>
      <c r="C9">
        <f t="shared" ref="C9:C32" si="0">LN(1-MIN(0.999,A9/B$1))/-B$2</f>
        <v>0.56495894473221908</v>
      </c>
      <c r="D9">
        <f t="shared" ref="D9:D32" si="1">LN(B9)</f>
        <v>2.6390573296152584</v>
      </c>
      <c r="E9">
        <f t="shared" ref="E9:E32" si="2">$E$1*C9+$E$2</f>
        <v>10.903990581955915</v>
      </c>
      <c r="F9">
        <f t="shared" ref="F9:F32" si="3">(E9-D9)^2</f>
        <v>68.309121665646288</v>
      </c>
      <c r="G9" t="b">
        <f t="shared" ref="G9:G32" si="4">AND(C9&gt;$E$3,C9&lt;$E$4)</f>
        <v>0</v>
      </c>
      <c r="H9">
        <f>F9*G9</f>
        <v>0</v>
      </c>
    </row>
    <row r="10" spans="1:13" x14ac:dyDescent="0.3">
      <c r="A10">
        <v>12.5</v>
      </c>
      <c r="B10">
        <v>87</v>
      </c>
      <c r="C10">
        <f t="shared" si="0"/>
        <v>0.62448908240235124</v>
      </c>
      <c r="D10">
        <f t="shared" si="1"/>
        <v>4.4659081186545837</v>
      </c>
      <c r="E10">
        <f t="shared" si="2"/>
        <v>10.582338632207957</v>
      </c>
      <c r="F10">
        <f t="shared" si="3"/>
        <v>37.410722227126783</v>
      </c>
      <c r="G10" t="b">
        <f t="shared" si="4"/>
        <v>0</v>
      </c>
      <c r="H10">
        <f t="shared" ref="H10:H32" si="5">F10*G10</f>
        <v>0</v>
      </c>
    </row>
    <row r="11" spans="1:13" x14ac:dyDescent="0.3">
      <c r="A11">
        <v>13.5</v>
      </c>
      <c r="B11">
        <v>364</v>
      </c>
      <c r="C11">
        <f t="shared" si="0"/>
        <v>0.68622453520293303</v>
      </c>
      <c r="D11">
        <f t="shared" si="1"/>
        <v>5.8971538676367405</v>
      </c>
      <c r="E11">
        <f t="shared" si="2"/>
        <v>10.248770971539784</v>
      </c>
      <c r="F11">
        <f t="shared" si="3"/>
        <v>18.936571418981512</v>
      </c>
      <c r="G11" t="b">
        <f t="shared" si="4"/>
        <v>0</v>
      </c>
      <c r="H11">
        <f t="shared" si="5"/>
        <v>0</v>
      </c>
    </row>
    <row r="12" spans="1:13" x14ac:dyDescent="0.3">
      <c r="A12">
        <v>14.5</v>
      </c>
      <c r="B12">
        <v>1178</v>
      </c>
      <c r="C12">
        <f t="shared" si="0"/>
        <v>0.75033500324925995</v>
      </c>
      <c r="D12">
        <f t="shared" si="1"/>
        <v>7.0715733642115319</v>
      </c>
      <c r="E12">
        <f t="shared" si="2"/>
        <v>9.9023706799661024</v>
      </c>
      <c r="F12">
        <f t="shared" si="3"/>
        <v>8.0134134428832819</v>
      </c>
      <c r="G12" t="b">
        <f t="shared" si="4"/>
        <v>0</v>
      </c>
      <c r="H12">
        <f t="shared" si="5"/>
        <v>0</v>
      </c>
    </row>
    <row r="13" spans="1:13" x14ac:dyDescent="0.3">
      <c r="A13">
        <v>15.5</v>
      </c>
      <c r="B13">
        <v>2039</v>
      </c>
      <c r="C13">
        <f t="shared" si="0"/>
        <v>0.81701056093875823</v>
      </c>
      <c r="D13">
        <f t="shared" si="1"/>
        <v>7.6202147705744547</v>
      </c>
      <c r="E13">
        <f t="shared" si="2"/>
        <v>9.5421107516219461</v>
      </c>
      <c r="F13">
        <f t="shared" si="3"/>
        <v>3.6936841619664995</v>
      </c>
      <c r="G13" t="b">
        <f t="shared" si="4"/>
        <v>0</v>
      </c>
      <c r="H13">
        <f t="shared" si="5"/>
        <v>0</v>
      </c>
    </row>
    <row r="14" spans="1:13" x14ac:dyDescent="0.3">
      <c r="A14">
        <v>16.5</v>
      </c>
      <c r="B14">
        <v>2858</v>
      </c>
      <c r="C14">
        <f t="shared" si="0"/>
        <v>0.88646505493970507</v>
      </c>
      <c r="D14">
        <f t="shared" si="1"/>
        <v>7.9578773584898128</v>
      </c>
      <c r="E14">
        <f t="shared" si="2"/>
        <v>9.1668357348236711</v>
      </c>
      <c r="F14">
        <f t="shared" si="3"/>
        <v>1.4615803557077989</v>
      </c>
      <c r="G14" t="b">
        <f t="shared" si="4"/>
        <v>0</v>
      </c>
      <c r="H14">
        <f t="shared" si="5"/>
        <v>0</v>
      </c>
    </row>
    <row r="15" spans="1:13" x14ac:dyDescent="0.3">
      <c r="A15">
        <v>17.5</v>
      </c>
      <c r="B15">
        <v>2559</v>
      </c>
      <c r="C15">
        <f t="shared" si="0"/>
        <v>0.95894024150593637</v>
      </c>
      <c r="D15">
        <f t="shared" si="1"/>
        <v>7.8473718361597884</v>
      </c>
      <c r="E15">
        <f t="shared" si="2"/>
        <v>8.7752393774197905</v>
      </c>
      <c r="F15">
        <f t="shared" si="3"/>
        <v>0.86093817412388174</v>
      </c>
      <c r="G15" t="b">
        <f t="shared" si="4"/>
        <v>0</v>
      </c>
      <c r="H15">
        <f t="shared" si="5"/>
        <v>0</v>
      </c>
    </row>
    <row r="16" spans="1:13" x14ac:dyDescent="0.3">
      <c r="A16">
        <v>18.5</v>
      </c>
      <c r="B16">
        <v>3269</v>
      </c>
      <c r="C16">
        <f t="shared" si="0"/>
        <v>1.0347108649671988</v>
      </c>
      <c r="D16">
        <f t="shared" si="1"/>
        <v>8.0922394067242109</v>
      </c>
      <c r="E16">
        <f t="shared" si="2"/>
        <v>8.3658371868019543</v>
      </c>
      <c r="F16">
        <f t="shared" si="3"/>
        <v>7.4855745263469234E-2</v>
      </c>
      <c r="G16" t="b">
        <f t="shared" si="4"/>
        <v>1</v>
      </c>
      <c r="H16">
        <f t="shared" si="5"/>
        <v>7.4855745263469234E-2</v>
      </c>
    </row>
    <row r="17" spans="1:8" x14ac:dyDescent="0.3">
      <c r="A17">
        <v>19.5</v>
      </c>
      <c r="B17">
        <v>2891</v>
      </c>
      <c r="C17">
        <f t="shared" si="0"/>
        <v>1.1140909466159565</v>
      </c>
      <c r="D17">
        <f t="shared" si="1"/>
        <v>7.9693577420163457</v>
      </c>
      <c r="E17">
        <f t="shared" si="2"/>
        <v>7.9369324499280545</v>
      </c>
      <c r="F17">
        <f t="shared" si="3"/>
        <v>1.0513995670110036E-3</v>
      </c>
      <c r="G17" t="b">
        <f t="shared" si="4"/>
        <v>1</v>
      </c>
      <c r="H17">
        <f t="shared" si="5"/>
        <v>1.0513995670110036E-3</v>
      </c>
    </row>
    <row r="18" spans="1:8" x14ac:dyDescent="0.3">
      <c r="A18">
        <v>20.5</v>
      </c>
      <c r="B18">
        <v>2089</v>
      </c>
      <c r="C18">
        <f t="shared" si="0"/>
        <v>1.1974416475737253</v>
      </c>
      <c r="D18">
        <f t="shared" si="1"/>
        <v>7.6444407615565657</v>
      </c>
      <c r="E18">
        <f t="shared" si="2"/>
        <v>7.4865737488532442</v>
      </c>
      <c r="F18">
        <f t="shared" si="3"/>
        <v>2.4921993699870668E-2</v>
      </c>
      <c r="G18" t="b">
        <f t="shared" si="4"/>
        <v>1</v>
      </c>
      <c r="H18">
        <f t="shared" si="5"/>
        <v>2.4921993699870668E-2</v>
      </c>
    </row>
    <row r="19" spans="1:8" x14ac:dyDescent="0.3">
      <c r="A19">
        <v>21.5</v>
      </c>
      <c r="B19">
        <v>1075</v>
      </c>
      <c r="C19">
        <f t="shared" si="0"/>
        <v>1.2851812033827619</v>
      </c>
      <c r="D19">
        <f t="shared" si="1"/>
        <v>6.9800759405617629</v>
      </c>
      <c r="E19">
        <f t="shared" si="2"/>
        <v>7.0125012823594206</v>
      </c>
      <c r="F19">
        <f t="shared" si="3"/>
        <v>1.0514027906949248E-3</v>
      </c>
      <c r="G19" t="b">
        <f t="shared" si="4"/>
        <v>1</v>
      </c>
      <c r="H19">
        <f t="shared" si="5"/>
        <v>1.0514027906949248E-3</v>
      </c>
    </row>
    <row r="20" spans="1:8" x14ac:dyDescent="0.3">
      <c r="A20">
        <v>22.5</v>
      </c>
      <c r="B20">
        <v>653</v>
      </c>
      <c r="C20">
        <f t="shared" si="0"/>
        <v>1.3777976219741133</v>
      </c>
      <c r="D20">
        <f t="shared" si="1"/>
        <v>6.481577129276431</v>
      </c>
      <c r="E20">
        <f t="shared" si="2"/>
        <v>6.5120782565694473</v>
      </c>
      <c r="F20">
        <f t="shared" si="3"/>
        <v>9.3031876614478018E-4</v>
      </c>
      <c r="G20" t="b">
        <f t="shared" si="4"/>
        <v>1</v>
      </c>
      <c r="H20">
        <f t="shared" si="5"/>
        <v>9.3031876614478018E-4</v>
      </c>
    </row>
    <row r="21" spans="1:8" x14ac:dyDescent="0.3">
      <c r="A21">
        <v>23.5</v>
      </c>
      <c r="B21">
        <v>301</v>
      </c>
      <c r="C21">
        <f t="shared" si="0"/>
        <v>1.4758651220123358</v>
      </c>
      <c r="D21">
        <f t="shared" si="1"/>
        <v>5.7071102647488754</v>
      </c>
      <c r="E21">
        <f t="shared" si="2"/>
        <v>5.9822020656392096</v>
      </c>
      <c r="F21">
        <f t="shared" si="3"/>
        <v>7.5675498917087303E-2</v>
      </c>
      <c r="G21" t="b">
        <f t="shared" si="4"/>
        <v>1</v>
      </c>
      <c r="H21">
        <f t="shared" si="5"/>
        <v>7.5675498917087303E-2</v>
      </c>
    </row>
    <row r="22" spans="1:8" x14ac:dyDescent="0.3">
      <c r="A22">
        <v>24.5</v>
      </c>
      <c r="B22">
        <v>193</v>
      </c>
      <c r="C22">
        <f t="shared" si="0"/>
        <v>1.5800657169812258</v>
      </c>
      <c r="D22">
        <f t="shared" si="1"/>
        <v>5.2626901889048856</v>
      </c>
      <c r="E22">
        <f t="shared" si="2"/>
        <v>5.4191876690933611</v>
      </c>
      <c r="F22">
        <f t="shared" si="3"/>
        <v>2.4491461305342292E-2</v>
      </c>
      <c r="G22" t="b">
        <f t="shared" si="4"/>
        <v>1</v>
      </c>
      <c r="H22">
        <f t="shared" si="5"/>
        <v>2.4491461305342292E-2</v>
      </c>
    </row>
    <row r="23" spans="1:8" x14ac:dyDescent="0.3">
      <c r="A23">
        <v>25.5</v>
      </c>
      <c r="B23">
        <v>193</v>
      </c>
      <c r="C23">
        <f t="shared" si="0"/>
        <v>1.691218007812346</v>
      </c>
      <c r="D23">
        <f t="shared" si="1"/>
        <v>5.2626901889048856</v>
      </c>
      <c r="E23">
        <f t="shared" si="2"/>
        <v>4.8186120201188452</v>
      </c>
      <c r="F23">
        <f t="shared" si="3"/>
        <v>0.19720541999236302</v>
      </c>
      <c r="G23" t="b">
        <f t="shared" si="4"/>
        <v>1</v>
      </c>
      <c r="H23">
        <f t="shared" si="5"/>
        <v>0.19720541999236302</v>
      </c>
    </row>
    <row r="24" spans="1:8" x14ac:dyDescent="0.3">
      <c r="A24">
        <v>26.5</v>
      </c>
      <c r="B24">
        <v>158</v>
      </c>
      <c r="C24">
        <f t="shared" si="0"/>
        <v>1.810316281115921</v>
      </c>
      <c r="D24">
        <f t="shared" si="1"/>
        <v>5.0625950330269669</v>
      </c>
      <c r="E24">
        <f t="shared" si="2"/>
        <v>4.1751028108510422</v>
      </c>
      <c r="F24">
        <f t="shared" si="3"/>
        <v>0.78764244442276088</v>
      </c>
      <c r="G24" t="b">
        <f t="shared" si="4"/>
        <v>1</v>
      </c>
      <c r="H24">
        <f t="shared" si="5"/>
        <v>0.78764244442276088</v>
      </c>
    </row>
    <row r="25" spans="1:8" x14ac:dyDescent="0.3">
      <c r="A25">
        <v>27.5</v>
      </c>
      <c r="B25">
        <v>78</v>
      </c>
      <c r="C25">
        <f t="shared" si="0"/>
        <v>1.9385846830094682</v>
      </c>
      <c r="D25">
        <f t="shared" si="1"/>
        <v>4.3567088266895917</v>
      </c>
      <c r="E25">
        <f t="shared" si="2"/>
        <v>3.4820457615169484</v>
      </c>
      <c r="F25">
        <f t="shared" si="3"/>
        <v>0.76503547757720358</v>
      </c>
      <c r="G25" t="b">
        <f t="shared" si="4"/>
        <v>1</v>
      </c>
      <c r="H25">
        <f t="shared" si="5"/>
        <v>0.76503547757720358</v>
      </c>
    </row>
    <row r="26" spans="1:8" x14ac:dyDescent="0.3">
      <c r="A26">
        <v>28.5</v>
      </c>
      <c r="B26">
        <v>2</v>
      </c>
      <c r="C26">
        <f t="shared" si="0"/>
        <v>2.07755403124122</v>
      </c>
      <c r="D26">
        <f t="shared" si="1"/>
        <v>0.69314718055994529</v>
      </c>
      <c r="E26">
        <f t="shared" si="2"/>
        <v>2.731169590834531</v>
      </c>
      <c r="F26">
        <f t="shared" si="3"/>
        <v>4.1535353447814316</v>
      </c>
      <c r="G26" t="b">
        <f t="shared" si="4"/>
        <v>1</v>
      </c>
      <c r="H26">
        <f t="shared" si="5"/>
        <v>4.1535353447814316</v>
      </c>
    </row>
    <row r="27" spans="1:8" x14ac:dyDescent="0.3">
      <c r="A27">
        <v>29.5</v>
      </c>
      <c r="B27">
        <v>7</v>
      </c>
      <c r="C27">
        <f t="shared" si="0"/>
        <v>2.229173661584098</v>
      </c>
      <c r="D27">
        <f t="shared" si="1"/>
        <v>1.9459101490553132</v>
      </c>
      <c r="E27">
        <f t="shared" si="2"/>
        <v>1.9119416900006989</v>
      </c>
      <c r="F27">
        <f t="shared" si="3"/>
        <v>1.1538562105450096E-3</v>
      </c>
      <c r="G27" t="b">
        <f t="shared" si="4"/>
        <v>1</v>
      </c>
      <c r="H27">
        <f t="shared" si="5"/>
        <v>1.1538562105450096E-3</v>
      </c>
    </row>
    <row r="28" spans="1:8" x14ac:dyDescent="0.3">
      <c r="A28">
        <v>30.5</v>
      </c>
      <c r="B28">
        <v>4</v>
      </c>
      <c r="C28">
        <f t="shared" si="0"/>
        <v>2.3959794258457352</v>
      </c>
      <c r="D28">
        <f t="shared" si="1"/>
        <v>1.3862943611198906</v>
      </c>
      <c r="E28">
        <f t="shared" si="2"/>
        <v>1.010660399484328</v>
      </c>
      <c r="F28">
        <f t="shared" si="3"/>
        <v>0.14110087313402733</v>
      </c>
      <c r="G28" t="b">
        <f t="shared" si="4"/>
        <v>1</v>
      </c>
      <c r="H28">
        <f t="shared" si="5"/>
        <v>0.14110087313402733</v>
      </c>
    </row>
    <row r="29" spans="1:8" x14ac:dyDescent="0.3">
      <c r="A29">
        <v>31.5</v>
      </c>
      <c r="B29">
        <v>2</v>
      </c>
      <c r="C29">
        <f t="shared" si="0"/>
        <v>2.581355484362776</v>
      </c>
      <c r="D29">
        <f t="shared" si="1"/>
        <v>0.69314718055994529</v>
      </c>
      <c r="E29">
        <f t="shared" si="2"/>
        <v>9.0404974945172967E-3</v>
      </c>
      <c r="F29">
        <f t="shared" si="3"/>
        <v>0.46800195381478193</v>
      </c>
      <c r="G29" t="b">
        <f t="shared" si="4"/>
        <v>0</v>
      </c>
      <c r="H29">
        <f t="shared" si="5"/>
        <v>0</v>
      </c>
    </row>
    <row r="30" spans="1:8" x14ac:dyDescent="0.3">
      <c r="A30">
        <v>32.5</v>
      </c>
      <c r="B30">
        <v>3</v>
      </c>
      <c r="C30">
        <f t="shared" si="0"/>
        <v>2.7899607226194529</v>
      </c>
      <c r="D30">
        <f t="shared" si="1"/>
        <v>1.0986122886681098</v>
      </c>
      <c r="E30">
        <f t="shared" si="2"/>
        <v>-1.1180908050517981</v>
      </c>
      <c r="F30">
        <f t="shared" si="3"/>
        <v>4.913772605707412</v>
      </c>
      <c r="G30" t="b">
        <f t="shared" si="4"/>
        <v>0</v>
      </c>
      <c r="H30">
        <f t="shared" si="5"/>
        <v>0</v>
      </c>
    </row>
    <row r="31" spans="1:8" x14ac:dyDescent="0.3">
      <c r="A31">
        <v>33.5</v>
      </c>
      <c r="B31">
        <v>2</v>
      </c>
      <c r="C31">
        <f t="shared" si="0"/>
        <v>3.0284621286872415</v>
      </c>
      <c r="D31">
        <f t="shared" si="1"/>
        <v>0.69314718055994529</v>
      </c>
      <c r="E31">
        <f t="shared" si="2"/>
        <v>-2.4067564336183427</v>
      </c>
      <c r="F31">
        <f t="shared" si="3"/>
        <v>9.6094024171956125</v>
      </c>
      <c r="G31" t="b">
        <f t="shared" si="4"/>
        <v>0</v>
      </c>
      <c r="H31">
        <f t="shared" si="5"/>
        <v>0</v>
      </c>
    </row>
    <row r="32" spans="1:8" x14ac:dyDescent="0.3">
      <c r="A32">
        <v>34.5</v>
      </c>
      <c r="B32">
        <v>2</v>
      </c>
      <c r="C32">
        <f t="shared" si="0"/>
        <v>3.3068856031258527</v>
      </c>
      <c r="D32">
        <f t="shared" si="1"/>
        <v>0.69314718055994529</v>
      </c>
      <c r="E32">
        <f t="shared" si="2"/>
        <v>-3.9111281168323817</v>
      </c>
      <c r="F32">
        <f t="shared" si="3"/>
        <v>21.199351014177203</v>
      </c>
      <c r="G32" t="b">
        <f t="shared" si="4"/>
        <v>0</v>
      </c>
      <c r="H32">
        <f t="shared" si="5"/>
        <v>0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297-E28B-42B5-8925-27166F616502}">
  <sheetPr codeName="Sheet5"/>
  <dimension ref="A1:M36"/>
  <sheetViews>
    <sheetView zoomScale="90" zoomScaleNormal="90" workbookViewId="0">
      <selection activeCell="I31" sqref="I31"/>
    </sheetView>
  </sheetViews>
  <sheetFormatPr defaultRowHeight="14.4" x14ac:dyDescent="0.3"/>
  <cols>
    <col min="1" max="1" width="12.6640625" customWidth="1"/>
    <col min="2" max="2" width="13" customWidth="1"/>
    <col min="3" max="3" width="17.33203125" customWidth="1"/>
    <col min="4" max="4" width="22.109375" customWidth="1"/>
    <col min="5" max="5" width="20.6640625" customWidth="1"/>
    <col min="6" max="6" width="21.6640625" customWidth="1"/>
    <col min="7" max="7" width="17.33203125" customWidth="1"/>
    <col min="8" max="8" width="25.5546875" customWidth="1"/>
  </cols>
  <sheetData>
    <row r="1" spans="1:13" x14ac:dyDescent="0.3">
      <c r="A1" t="s">
        <v>5</v>
      </c>
      <c r="B1">
        <v>40</v>
      </c>
      <c r="D1" t="s">
        <v>8</v>
      </c>
      <c r="E1">
        <v>-5.8583199781663646</v>
      </c>
      <c r="F1" s="2"/>
      <c r="G1" t="s">
        <v>15</v>
      </c>
      <c r="H1">
        <f>-E1</f>
        <v>5.8583199781663646</v>
      </c>
      <c r="J1">
        <f>1-EXP((-H1))</f>
        <v>0.99714396213964651</v>
      </c>
    </row>
    <row r="2" spans="1:13" x14ac:dyDescent="0.3">
      <c r="A2" t="s">
        <v>21</v>
      </c>
      <c r="B2">
        <v>0.6</v>
      </c>
      <c r="D2" t="s">
        <v>9</v>
      </c>
      <c r="E2">
        <v>14.480532030124989</v>
      </c>
      <c r="G2" t="s">
        <v>18</v>
      </c>
      <c r="H2">
        <v>1.42</v>
      </c>
      <c r="I2">
        <f>1-EXP((-E2))</f>
        <v>0.99999948573751474</v>
      </c>
    </row>
    <row r="3" spans="1:13" x14ac:dyDescent="0.3">
      <c r="A3" t="s">
        <v>6</v>
      </c>
      <c r="B3">
        <v>0</v>
      </c>
      <c r="D3" t="s">
        <v>10</v>
      </c>
      <c r="E3">
        <v>1</v>
      </c>
      <c r="G3" t="s">
        <v>16</v>
      </c>
      <c r="H3">
        <f>H1-H2</f>
        <v>4.4383199781663647</v>
      </c>
    </row>
    <row r="4" spans="1:13" x14ac:dyDescent="0.3">
      <c r="A4" t="s">
        <v>7</v>
      </c>
      <c r="B4">
        <v>17</v>
      </c>
      <c r="D4" t="s">
        <v>11</v>
      </c>
      <c r="E4">
        <v>2.5</v>
      </c>
      <c r="G4" t="s">
        <v>17</v>
      </c>
      <c r="H4">
        <f>H3/H2</f>
        <v>3.1255774494129329</v>
      </c>
      <c r="K4" t="s">
        <v>5</v>
      </c>
      <c r="L4" t="s">
        <v>19</v>
      </c>
      <c r="M4" t="s">
        <v>20</v>
      </c>
    </row>
    <row r="5" spans="1:13" x14ac:dyDescent="0.3">
      <c r="D5" t="s">
        <v>14</v>
      </c>
      <c r="E5">
        <f>SUM(H8:H35)</f>
        <v>18.649110889108876</v>
      </c>
      <c r="F5" s="3"/>
      <c r="G5" s="3"/>
      <c r="H5" s="3"/>
      <c r="K5">
        <v>70</v>
      </c>
      <c r="L5">
        <v>0.6</v>
      </c>
      <c r="M5">
        <v>18.649110889108876</v>
      </c>
    </row>
    <row r="7" spans="1:13" x14ac:dyDescent="0.3">
      <c r="A7" s="1" t="s">
        <v>22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12</v>
      </c>
      <c r="H7" s="1" t="s">
        <v>13</v>
      </c>
    </row>
    <row r="8" spans="1:13" x14ac:dyDescent="0.3">
      <c r="A8">
        <v>8.5</v>
      </c>
      <c r="B8">
        <v>23</v>
      </c>
      <c r="C8">
        <f>LN(1-MIN(0.999,A8/B$1))/-B$2</f>
        <v>0.39815318047058162</v>
      </c>
      <c r="D8">
        <f>LN(B8)</f>
        <v>3.1354942159291497</v>
      </c>
      <c r="E8">
        <f>$E$1*C8+$E$2</f>
        <v>12.148023298603702</v>
      </c>
      <c r="F8">
        <f>(E8-D8)^2</f>
        <v>81.225680466054612</v>
      </c>
      <c r="G8" t="b">
        <f>AND(C8&gt;$E$3,C8&lt;$E$4)</f>
        <v>0</v>
      </c>
      <c r="H8">
        <f>F8*G8</f>
        <v>0</v>
      </c>
    </row>
    <row r="9" spans="1:13" x14ac:dyDescent="0.3">
      <c r="A9">
        <v>9.5</v>
      </c>
      <c r="B9">
        <v>7</v>
      </c>
      <c r="C9">
        <f t="shared" ref="C9:C36" si="0">LN(1-MIN(0.999,A9/B$1))/-B$2</f>
        <v>0.45192128416761734</v>
      </c>
      <c r="D9">
        <f t="shared" ref="D9:D36" si="1">LN(B9)</f>
        <v>1.9459101490553132</v>
      </c>
      <c r="E9">
        <f t="shared" ref="E9:E36" si="2">$E$1*C9+$E$2</f>
        <v>11.833032542527238</v>
      </c>
      <c r="F9">
        <f t="shared" ref="F9:F36" si="3">(E9-D9)^2</f>
        <v>97.755189223494014</v>
      </c>
      <c r="G9" t="b">
        <f t="shared" ref="G9:G36" si="4">AND(C9&gt;$E$3,C9&lt;$E$4)</f>
        <v>0</v>
      </c>
      <c r="H9">
        <f>F9*G9</f>
        <v>0</v>
      </c>
    </row>
    <row r="10" spans="1:13" x14ac:dyDescent="0.3">
      <c r="A10">
        <v>10.5</v>
      </c>
      <c r="B10">
        <v>80</v>
      </c>
      <c r="C10">
        <f t="shared" si="0"/>
        <v>0.5074819846136035</v>
      </c>
      <c r="D10">
        <f t="shared" si="1"/>
        <v>4.3820266346738812</v>
      </c>
      <c r="E10">
        <f t="shared" si="2"/>
        <v>11.5075401811036</v>
      </c>
      <c r="F10">
        <f t="shared" si="3"/>
        <v>50.772943300353433</v>
      </c>
      <c r="G10" t="b">
        <f t="shared" si="4"/>
        <v>0</v>
      </c>
      <c r="H10">
        <f t="shared" ref="H10:H36" si="5">F10*G10</f>
        <v>0</v>
      </c>
    </row>
    <row r="11" spans="1:13" x14ac:dyDescent="0.3">
      <c r="A11">
        <v>11.5</v>
      </c>
      <c r="B11">
        <v>106</v>
      </c>
      <c r="C11">
        <f t="shared" si="0"/>
        <v>0.56495894473221908</v>
      </c>
      <c r="D11">
        <f t="shared" si="1"/>
        <v>4.6634390941120669</v>
      </c>
      <c r="E11">
        <f t="shared" si="2"/>
        <v>11.170821757356443</v>
      </c>
      <c r="F11">
        <f t="shared" si="3"/>
        <v>42.346029125893466</v>
      </c>
      <c r="G11" t="b">
        <f t="shared" si="4"/>
        <v>0</v>
      </c>
      <c r="H11">
        <f t="shared" si="5"/>
        <v>0</v>
      </c>
    </row>
    <row r="12" spans="1:13" x14ac:dyDescent="0.3">
      <c r="A12">
        <v>12.5</v>
      </c>
      <c r="B12">
        <v>181</v>
      </c>
      <c r="C12">
        <f t="shared" si="0"/>
        <v>0.62448908240235124</v>
      </c>
      <c r="D12">
        <f t="shared" si="1"/>
        <v>5.1984970312658261</v>
      </c>
      <c r="E12">
        <f t="shared" si="2"/>
        <v>10.822075162540514</v>
      </c>
      <c r="F12">
        <f t="shared" si="3"/>
        <v>31.624630998550913</v>
      </c>
      <c r="G12" t="b">
        <f t="shared" si="4"/>
        <v>0</v>
      </c>
      <c r="H12">
        <f t="shared" si="5"/>
        <v>0</v>
      </c>
    </row>
    <row r="13" spans="1:13" x14ac:dyDescent="0.3">
      <c r="A13">
        <v>13.5</v>
      </c>
      <c r="B13">
        <v>331</v>
      </c>
      <c r="C13">
        <f t="shared" si="0"/>
        <v>0.68622453520293303</v>
      </c>
      <c r="D13">
        <f t="shared" si="1"/>
        <v>5.8021183753770629</v>
      </c>
      <c r="E13">
        <f t="shared" si="2"/>
        <v>10.460409126037717</v>
      </c>
      <c r="F13">
        <f t="shared" si="3"/>
        <v>21.699672717690603</v>
      </c>
      <c r="G13" t="b">
        <f t="shared" si="4"/>
        <v>0</v>
      </c>
      <c r="H13">
        <f t="shared" si="5"/>
        <v>0</v>
      </c>
    </row>
    <row r="14" spans="1:13" x14ac:dyDescent="0.3">
      <c r="A14">
        <v>14.5</v>
      </c>
      <c r="B14">
        <v>1212</v>
      </c>
      <c r="C14">
        <f t="shared" si="0"/>
        <v>0.75033500324925995</v>
      </c>
      <c r="D14">
        <f t="shared" si="1"/>
        <v>7.1000271666292596</v>
      </c>
      <c r="E14">
        <f t="shared" si="2"/>
        <v>10.084829490272325</v>
      </c>
      <c r="F14">
        <f t="shared" si="3"/>
        <v>8.9090449112250418</v>
      </c>
      <c r="G14" t="b">
        <f t="shared" si="4"/>
        <v>0</v>
      </c>
      <c r="H14">
        <f t="shared" si="5"/>
        <v>0</v>
      </c>
    </row>
    <row r="15" spans="1:13" x14ac:dyDescent="0.3">
      <c r="A15">
        <v>15.5</v>
      </c>
      <c r="B15">
        <v>2604</v>
      </c>
      <c r="C15">
        <f t="shared" si="0"/>
        <v>0.81701056093875823</v>
      </c>
      <c r="D15">
        <f t="shared" si="1"/>
        <v>7.8648040033284596</v>
      </c>
      <c r="E15">
        <f t="shared" si="2"/>
        <v>9.6942227386045534</v>
      </c>
      <c r="F15">
        <f t="shared" si="3"/>
        <v>3.3467729089791827</v>
      </c>
      <c r="G15" t="b">
        <f t="shared" si="4"/>
        <v>0</v>
      </c>
      <c r="H15">
        <f t="shared" si="5"/>
        <v>0</v>
      </c>
    </row>
    <row r="16" spans="1:13" x14ac:dyDescent="0.3">
      <c r="A16">
        <v>16.5</v>
      </c>
      <c r="B16">
        <v>4178</v>
      </c>
      <c r="C16">
        <f t="shared" si="0"/>
        <v>0.88646505493970507</v>
      </c>
      <c r="D16">
        <f t="shared" si="1"/>
        <v>8.3375879421165102</v>
      </c>
      <c r="E16">
        <f t="shared" si="2"/>
        <v>9.28733608882537</v>
      </c>
      <c r="F16">
        <f t="shared" si="3"/>
        <v>0.90202154217691377</v>
      </c>
      <c r="G16" t="b">
        <f t="shared" si="4"/>
        <v>0</v>
      </c>
      <c r="H16">
        <f t="shared" si="5"/>
        <v>0</v>
      </c>
    </row>
    <row r="17" spans="1:8" x14ac:dyDescent="0.3">
      <c r="A17">
        <v>17.5</v>
      </c>
      <c r="B17">
        <v>5217</v>
      </c>
      <c r="C17">
        <f t="shared" si="0"/>
        <v>0.95894024150593637</v>
      </c>
      <c r="D17">
        <f t="shared" si="1"/>
        <v>8.5596778030223923</v>
      </c>
      <c r="E17">
        <f t="shared" si="2"/>
        <v>8.8627532554430832</v>
      </c>
      <c r="F17">
        <f t="shared" si="3"/>
        <v>9.1854729860006465E-2</v>
      </c>
      <c r="G17" t="b">
        <f t="shared" si="4"/>
        <v>0</v>
      </c>
      <c r="H17">
        <f t="shared" si="5"/>
        <v>0</v>
      </c>
    </row>
    <row r="18" spans="1:8" x14ac:dyDescent="0.3">
      <c r="A18">
        <v>18.5</v>
      </c>
      <c r="B18">
        <v>5472</v>
      </c>
      <c r="C18">
        <f t="shared" si="0"/>
        <v>1.0347108649671988</v>
      </c>
      <c r="D18">
        <f t="shared" si="1"/>
        <v>8.6073994593023873</v>
      </c>
      <c r="E18">
        <f t="shared" si="2"/>
        <v>8.4188646982618494</v>
      </c>
      <c r="F18">
        <f t="shared" si="3"/>
        <v>3.5545356120612728E-2</v>
      </c>
      <c r="G18" t="b">
        <f t="shared" si="4"/>
        <v>1</v>
      </c>
      <c r="H18">
        <f t="shared" si="5"/>
        <v>3.5545356120612728E-2</v>
      </c>
    </row>
    <row r="19" spans="1:8" x14ac:dyDescent="0.3">
      <c r="A19">
        <v>19.5</v>
      </c>
      <c r="B19">
        <v>4689</v>
      </c>
      <c r="C19">
        <f t="shared" si="0"/>
        <v>1.1140909466159565</v>
      </c>
      <c r="D19">
        <f t="shared" si="1"/>
        <v>8.452974619089586</v>
      </c>
      <c r="E19">
        <f t="shared" si="2"/>
        <v>7.9538307800704535</v>
      </c>
      <c r="F19">
        <f t="shared" si="3"/>
        <v>0.24914457203075766</v>
      </c>
      <c r="G19" t="b">
        <f t="shared" si="4"/>
        <v>1</v>
      </c>
      <c r="H19">
        <f t="shared" si="5"/>
        <v>0.24914457203075766</v>
      </c>
    </row>
    <row r="20" spans="1:8" x14ac:dyDescent="0.3">
      <c r="A20">
        <v>20.5</v>
      </c>
      <c r="B20">
        <v>3364</v>
      </c>
      <c r="C20">
        <f t="shared" si="0"/>
        <v>1.1974416475737253</v>
      </c>
      <c r="D20">
        <f t="shared" si="1"/>
        <v>8.1208860210928382</v>
      </c>
      <c r="E20">
        <f t="shared" si="2"/>
        <v>7.4655357034553873</v>
      </c>
      <c r="F20">
        <f t="shared" si="3"/>
        <v>0.42948403882750774</v>
      </c>
      <c r="G20" t="b">
        <f t="shared" si="4"/>
        <v>1</v>
      </c>
      <c r="H20">
        <f t="shared" si="5"/>
        <v>0.42948403882750774</v>
      </c>
    </row>
    <row r="21" spans="1:8" x14ac:dyDescent="0.3">
      <c r="A21">
        <v>21.5</v>
      </c>
      <c r="B21">
        <v>1774</v>
      </c>
      <c r="C21">
        <f t="shared" si="0"/>
        <v>1.2851812033827619</v>
      </c>
      <c r="D21">
        <f t="shared" si="1"/>
        <v>7.4809921628695246</v>
      </c>
      <c r="E21">
        <f t="shared" si="2"/>
        <v>6.9515293107838652</v>
      </c>
      <c r="F21">
        <f t="shared" si="3"/>
        <v>0.28033091173868091</v>
      </c>
      <c r="G21" t="b">
        <f t="shared" si="4"/>
        <v>1</v>
      </c>
      <c r="H21">
        <f t="shared" si="5"/>
        <v>0.28033091173868091</v>
      </c>
    </row>
    <row r="22" spans="1:8" x14ac:dyDescent="0.3">
      <c r="A22">
        <v>22.5</v>
      </c>
      <c r="B22">
        <v>896</v>
      </c>
      <c r="C22">
        <f t="shared" si="0"/>
        <v>1.3777976219741133</v>
      </c>
      <c r="D22">
        <f t="shared" si="1"/>
        <v>6.7979404129749303</v>
      </c>
      <c r="E22">
        <f t="shared" si="2"/>
        <v>6.4089526954439329</v>
      </c>
      <c r="F22">
        <f t="shared" si="3"/>
        <v>0.1513114443899751</v>
      </c>
      <c r="G22" t="b">
        <f t="shared" si="4"/>
        <v>1</v>
      </c>
      <c r="H22">
        <f t="shared" si="5"/>
        <v>0.1513114443899751</v>
      </c>
    </row>
    <row r="23" spans="1:8" x14ac:dyDescent="0.3">
      <c r="A23">
        <v>23.5</v>
      </c>
      <c r="B23">
        <v>360</v>
      </c>
      <c r="C23">
        <f t="shared" si="0"/>
        <v>1.4758651220123358</v>
      </c>
      <c r="D23">
        <f t="shared" si="1"/>
        <v>5.8861040314501558</v>
      </c>
      <c r="E23">
        <f t="shared" si="2"/>
        <v>5.834441900761183</v>
      </c>
      <c r="F23">
        <f t="shared" si="3"/>
        <v>2.6689757473245105E-3</v>
      </c>
      <c r="G23" t="b">
        <f t="shared" si="4"/>
        <v>1</v>
      </c>
      <c r="H23">
        <f t="shared" si="5"/>
        <v>2.6689757473245105E-3</v>
      </c>
    </row>
    <row r="24" spans="1:8" x14ac:dyDescent="0.3">
      <c r="A24">
        <v>24.5</v>
      </c>
      <c r="B24">
        <v>145</v>
      </c>
      <c r="C24">
        <f t="shared" si="0"/>
        <v>1.5800657169812258</v>
      </c>
      <c r="D24">
        <f t="shared" si="1"/>
        <v>4.9767337424205742</v>
      </c>
      <c r="E24">
        <f t="shared" si="2"/>
        <v>5.2240014735181131</v>
      </c>
      <c r="F24">
        <f t="shared" si="3"/>
        <v>6.1141330842124787E-2</v>
      </c>
      <c r="G24" t="b">
        <f t="shared" si="4"/>
        <v>1</v>
      </c>
      <c r="H24">
        <f t="shared" si="5"/>
        <v>6.1141330842124787E-2</v>
      </c>
    </row>
    <row r="25" spans="1:8" x14ac:dyDescent="0.3">
      <c r="A25">
        <v>25.5</v>
      </c>
      <c r="B25">
        <v>42</v>
      </c>
      <c r="C25">
        <f t="shared" si="0"/>
        <v>1.691218007812346</v>
      </c>
      <c r="D25">
        <f t="shared" si="1"/>
        <v>3.7376696182833684</v>
      </c>
      <c r="E25">
        <f t="shared" si="2"/>
        <v>4.5728357875232035</v>
      </c>
      <c r="F25">
        <f t="shared" si="3"/>
        <v>0.69750253024274089</v>
      </c>
      <c r="G25" t="b">
        <f t="shared" si="4"/>
        <v>1</v>
      </c>
      <c r="H25">
        <f t="shared" si="5"/>
        <v>0.69750253024274089</v>
      </c>
    </row>
    <row r="26" spans="1:8" x14ac:dyDescent="0.3">
      <c r="A26">
        <v>26.5</v>
      </c>
      <c r="B26">
        <v>12</v>
      </c>
      <c r="C26">
        <f t="shared" si="0"/>
        <v>1.810316281115921</v>
      </c>
      <c r="D26">
        <f t="shared" si="1"/>
        <v>2.4849066497880004</v>
      </c>
      <c r="E26">
        <f t="shared" si="2"/>
        <v>3.8751199936637519</v>
      </c>
      <c r="F26">
        <f t="shared" si="3"/>
        <v>1.9326931414901987</v>
      </c>
      <c r="G26" t="b">
        <f t="shared" si="4"/>
        <v>1</v>
      </c>
      <c r="H26">
        <f t="shared" si="5"/>
        <v>1.9326931414901987</v>
      </c>
    </row>
    <row r="27" spans="1:8" x14ac:dyDescent="0.3">
      <c r="A27">
        <v>27.5</v>
      </c>
      <c r="B27">
        <v>6</v>
      </c>
      <c r="C27">
        <f t="shared" si="0"/>
        <v>1.9385846830094682</v>
      </c>
      <c r="D27">
        <f t="shared" si="1"/>
        <v>1.791759469228055</v>
      </c>
      <c r="E27">
        <f t="shared" si="2"/>
        <v>3.1236826522833123</v>
      </c>
      <c r="F27">
        <f t="shared" si="3"/>
        <v>1.7740193655600487</v>
      </c>
      <c r="G27" t="b">
        <f t="shared" si="4"/>
        <v>1</v>
      </c>
      <c r="H27">
        <f t="shared" si="5"/>
        <v>1.7740193655600487</v>
      </c>
    </row>
    <row r="28" spans="1:8" x14ac:dyDescent="0.3">
      <c r="A28">
        <v>28.5</v>
      </c>
      <c r="B28">
        <v>1</v>
      </c>
      <c r="C28">
        <f t="shared" si="0"/>
        <v>2.07755403124122</v>
      </c>
      <c r="D28">
        <f t="shared" si="1"/>
        <v>0</v>
      </c>
      <c r="E28">
        <f t="shared" si="2"/>
        <v>2.3095557431844824</v>
      </c>
      <c r="F28">
        <f t="shared" si="3"/>
        <v>5.3340477308764269</v>
      </c>
      <c r="G28" t="b">
        <f t="shared" si="4"/>
        <v>1</v>
      </c>
      <c r="H28">
        <f t="shared" si="5"/>
        <v>5.3340477308764269</v>
      </c>
    </row>
    <row r="29" spans="1:8" x14ac:dyDescent="0.3">
      <c r="A29">
        <v>29.5</v>
      </c>
      <c r="B29">
        <v>17</v>
      </c>
      <c r="C29">
        <f t="shared" si="0"/>
        <v>2.229173661584098</v>
      </c>
      <c r="D29">
        <f t="shared" si="1"/>
        <v>2.8332133440562162</v>
      </c>
      <c r="E29">
        <f t="shared" si="2"/>
        <v>1.4213194336646016</v>
      </c>
      <c r="F29">
        <f t="shared" si="3"/>
        <v>1.9934444142009247</v>
      </c>
      <c r="G29" t="b">
        <f t="shared" si="4"/>
        <v>1</v>
      </c>
      <c r="H29">
        <f t="shared" si="5"/>
        <v>1.9934444142009247</v>
      </c>
    </row>
    <row r="30" spans="1:8" x14ac:dyDescent="0.3">
      <c r="A30">
        <v>30.5</v>
      </c>
      <c r="B30">
        <v>17</v>
      </c>
      <c r="C30">
        <f t="shared" si="0"/>
        <v>2.3959794258457352</v>
      </c>
      <c r="D30">
        <f t="shared" si="1"/>
        <v>2.8332133440562162</v>
      </c>
      <c r="E30">
        <f t="shared" si="2"/>
        <v>0.44411789241734212</v>
      </c>
      <c r="F30">
        <f t="shared" si="3"/>
        <v>5.7077770770415555</v>
      </c>
      <c r="G30" t="b">
        <f t="shared" si="4"/>
        <v>1</v>
      </c>
      <c r="H30">
        <f t="shared" si="5"/>
        <v>5.7077770770415555</v>
      </c>
    </row>
    <row r="31" spans="1:8" x14ac:dyDescent="0.3">
      <c r="A31">
        <v>31.5</v>
      </c>
      <c r="B31">
        <v>17</v>
      </c>
      <c r="C31">
        <f t="shared" si="0"/>
        <v>2.581355484362776</v>
      </c>
      <c r="D31">
        <f t="shared" si="1"/>
        <v>2.8332133440562162</v>
      </c>
      <c r="E31">
        <f t="shared" si="2"/>
        <v>-0.64187437466677366</v>
      </c>
      <c r="F31">
        <f t="shared" si="3"/>
        <v>12.076234652819354</v>
      </c>
      <c r="G31" t="b">
        <f t="shared" si="4"/>
        <v>0</v>
      </c>
      <c r="H31">
        <f t="shared" si="5"/>
        <v>0</v>
      </c>
    </row>
    <row r="32" spans="1:8" x14ac:dyDescent="0.3">
      <c r="A32">
        <v>32.5</v>
      </c>
      <c r="B32">
        <v>25</v>
      </c>
      <c r="C32">
        <f t="shared" si="0"/>
        <v>2.7899607226194529</v>
      </c>
      <c r="D32">
        <f t="shared" si="1"/>
        <v>3.2188758248682006</v>
      </c>
      <c r="E32">
        <f t="shared" si="2"/>
        <v>-1.8639506094960208</v>
      </c>
      <c r="F32">
        <f t="shared" si="3"/>
        <v>25.835124561871709</v>
      </c>
      <c r="G32" t="b">
        <f t="shared" si="4"/>
        <v>0</v>
      </c>
      <c r="H32">
        <f t="shared" si="5"/>
        <v>0</v>
      </c>
    </row>
    <row r="33" spans="1:8" x14ac:dyDescent="0.3">
      <c r="A33">
        <v>33.5</v>
      </c>
      <c r="B33">
        <v>24</v>
      </c>
      <c r="C33">
        <f t="shared" si="0"/>
        <v>3.0284621286872415</v>
      </c>
      <c r="D33">
        <f t="shared" si="1"/>
        <v>3.1780538303479458</v>
      </c>
      <c r="E33">
        <f t="shared" si="2"/>
        <v>-3.2611681614837149</v>
      </c>
      <c r="F33">
        <f t="shared" si="3"/>
        <v>41.463579860088494</v>
      </c>
      <c r="G33" t="b">
        <f t="shared" si="4"/>
        <v>0</v>
      </c>
      <c r="H33">
        <f t="shared" si="5"/>
        <v>0</v>
      </c>
    </row>
    <row r="34" spans="1:8" x14ac:dyDescent="0.3">
      <c r="A34">
        <v>34.5</v>
      </c>
      <c r="B34">
        <v>25</v>
      </c>
      <c r="C34">
        <f t="shared" si="0"/>
        <v>3.3068856031258527</v>
      </c>
      <c r="D34">
        <f t="shared" si="1"/>
        <v>3.2188758248682006</v>
      </c>
      <c r="E34">
        <f t="shared" si="2"/>
        <v>-4.892261964177921</v>
      </c>
      <c r="F34">
        <f t="shared" si="3"/>
        <v>65.790556232892015</v>
      </c>
      <c r="G34" t="b">
        <f t="shared" si="4"/>
        <v>0</v>
      </c>
      <c r="H34">
        <f t="shared" si="5"/>
        <v>0</v>
      </c>
    </row>
    <row r="35" spans="1:8" x14ac:dyDescent="0.3">
      <c r="A35">
        <v>35.5</v>
      </c>
      <c r="B35">
        <v>7</v>
      </c>
      <c r="C35">
        <f t="shared" si="0"/>
        <v>3.6413367622294364</v>
      </c>
      <c r="D35">
        <f t="shared" si="1"/>
        <v>1.9459101490553132</v>
      </c>
      <c r="E35">
        <f t="shared" si="2"/>
        <v>-6.8515838712753432</v>
      </c>
      <c r="F35">
        <f t="shared" si="3"/>
        <v>77.39590103775366</v>
      </c>
      <c r="G35" t="b">
        <f t="shared" si="4"/>
        <v>0</v>
      </c>
      <c r="H35">
        <f t="shared" si="5"/>
        <v>0</v>
      </c>
    </row>
    <row r="36" spans="1:8" x14ac:dyDescent="0.3">
      <c r="A36">
        <v>36.5</v>
      </c>
      <c r="B36">
        <v>2</v>
      </c>
      <c r="C36">
        <f t="shared" si="0"/>
        <v>4.0601941426976138</v>
      </c>
      <c r="D36">
        <f t="shared" si="1"/>
        <v>0.69314718055994529</v>
      </c>
      <c r="E36">
        <f t="shared" si="2"/>
        <v>-9.3053844312744989</v>
      </c>
      <c r="F36">
        <f t="shared" si="3"/>
        <v>99.970634392852688</v>
      </c>
      <c r="G36" t="b">
        <f t="shared" si="4"/>
        <v>0</v>
      </c>
      <c r="H36">
        <f t="shared" si="5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Calicdan</dc:creator>
  <cp:lastModifiedBy>DELL</cp:lastModifiedBy>
  <dcterms:created xsi:type="dcterms:W3CDTF">2021-12-16T07:21:38Z</dcterms:created>
  <dcterms:modified xsi:type="dcterms:W3CDTF">2022-04-05T07:29:48Z</dcterms:modified>
</cp:coreProperties>
</file>