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lla\Documents\GitHub\fantastic-lamp\Major Trauma Triage v2\Det\"/>
    </mc:Choice>
  </mc:AlternateContent>
  <xr:revisionPtr revIDLastSave="0" documentId="13_ncr:1_{4836FC88-2457-4D73-AF8A-CF9CB1DB73B2}" xr6:coauthVersionLast="45" xr6:coauthVersionMax="45" xr10:uidLastSave="{00000000-0000-0000-0000-000000000000}"/>
  <bookViews>
    <workbookView xWindow="-120" yWindow="-120" windowWidth="29040" windowHeight="15840" activeTab="1" xr2:uid="{FCCA1126-565F-4DAE-9318-86B3925C03AE}"/>
  </bookViews>
  <sheets>
    <sheet name="Sheet1" sheetId="1" r:id="rId1"/>
    <sheet name="Results" sheetId="2" r:id="rId2"/>
  </sheets>
  <externalReferences>
    <externalReference r:id="rId3"/>
    <externalReference r:id="rId4"/>
    <externalReference r:id="rId5"/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9" i="2" l="1"/>
  <c r="K29" i="2"/>
  <c r="J29" i="2"/>
  <c r="I29" i="2"/>
  <c r="H29" i="2"/>
  <c r="G28" i="2"/>
  <c r="G29" i="2"/>
  <c r="F28" i="2"/>
  <c r="F29" i="2"/>
  <c r="E28" i="2"/>
  <c r="E29" i="2"/>
  <c r="D28" i="2"/>
  <c r="D29" i="2"/>
  <c r="C28" i="2"/>
  <c r="C29" i="2"/>
  <c r="B28" i="2"/>
  <c r="B29" i="2"/>
  <c r="L23" i="2"/>
  <c r="L22" i="2"/>
  <c r="L21" i="2"/>
  <c r="L20" i="2"/>
  <c r="L19" i="2"/>
  <c r="L18" i="2"/>
  <c r="L17" i="2"/>
  <c r="L16" i="2"/>
  <c r="L15" i="2"/>
  <c r="I23" i="2"/>
  <c r="G10" i="2"/>
  <c r="H23" i="2"/>
  <c r="J22" i="2"/>
  <c r="I21" i="2"/>
  <c r="H21" i="2"/>
  <c r="J20" i="2"/>
  <c r="J19" i="2"/>
  <c r="J18" i="2"/>
  <c r="J17" i="2"/>
  <c r="J23" i="2"/>
  <c r="J16" i="2"/>
  <c r="I16" i="2"/>
  <c r="H16" i="2"/>
  <c r="G22" i="2"/>
  <c r="G21" i="2"/>
  <c r="G20" i="2"/>
  <c r="G19" i="2"/>
  <c r="G18" i="2"/>
  <c r="G17" i="2"/>
  <c r="G16" i="2"/>
  <c r="G15" i="2"/>
  <c r="G23" i="2"/>
  <c r="F22" i="2"/>
  <c r="F21" i="2"/>
  <c r="F20" i="2"/>
  <c r="F19" i="2"/>
  <c r="F18" i="2"/>
  <c r="F17" i="2"/>
  <c r="F16" i="2"/>
  <c r="F15" i="2"/>
  <c r="F23" i="2"/>
  <c r="E22" i="2"/>
  <c r="E21" i="2"/>
  <c r="E20" i="2"/>
  <c r="E19" i="2"/>
  <c r="E18" i="2"/>
  <c r="E17" i="2"/>
  <c r="E16" i="2"/>
  <c r="E15" i="2"/>
  <c r="E23" i="2"/>
  <c r="D22" i="2"/>
  <c r="D21" i="2"/>
  <c r="D20" i="2"/>
  <c r="D19" i="2"/>
  <c r="D18" i="2"/>
  <c r="D17" i="2"/>
  <c r="D16" i="2"/>
  <c r="D15" i="2"/>
  <c r="D23" i="2"/>
  <c r="C22" i="2"/>
  <c r="C21" i="2"/>
  <c r="C20" i="2"/>
  <c r="C19" i="2"/>
  <c r="C18" i="2"/>
  <c r="C17" i="2"/>
  <c r="C16" i="2"/>
  <c r="C15" i="2"/>
  <c r="C23" i="2"/>
  <c r="B22" i="2"/>
  <c r="B21" i="2"/>
  <c r="B20" i="2"/>
  <c r="B19" i="2"/>
  <c r="B18" i="2"/>
  <c r="B17" i="2"/>
  <c r="B16" i="2"/>
  <c r="B15" i="2"/>
  <c r="B23" i="2"/>
  <c r="L7" i="2"/>
  <c r="L11" i="2"/>
  <c r="J6" i="2"/>
  <c r="J7" i="2"/>
  <c r="J8" i="2"/>
  <c r="J10" i="2"/>
  <c r="J5" i="2"/>
  <c r="D10" i="2"/>
  <c r="D9" i="2"/>
  <c r="D8" i="2"/>
  <c r="D7" i="2"/>
  <c r="D6" i="2"/>
  <c r="D5" i="2"/>
  <c r="D4" i="2"/>
  <c r="D3" i="2"/>
  <c r="D11" i="2"/>
  <c r="B10" i="2"/>
  <c r="C10" i="2"/>
  <c r="B9" i="2"/>
  <c r="C9" i="2"/>
  <c r="B8" i="2"/>
  <c r="C8" i="2"/>
  <c r="B7" i="2"/>
  <c r="C7" i="2"/>
  <c r="B6" i="2"/>
  <c r="C6" i="2"/>
  <c r="B5" i="2"/>
  <c r="C5" i="2"/>
  <c r="B4" i="2"/>
  <c r="C4" i="2"/>
  <c r="B3" i="2"/>
  <c r="C3" i="2"/>
  <c r="B11" i="2"/>
  <c r="C11" i="2"/>
  <c r="G9" i="2"/>
  <c r="I9" i="2" s="1"/>
  <c r="G8" i="2"/>
  <c r="G7" i="2"/>
  <c r="G6" i="2"/>
  <c r="G5" i="2"/>
  <c r="G4" i="2"/>
  <c r="I4" i="2" s="1"/>
  <c r="G3" i="2"/>
  <c r="G11" i="2"/>
  <c r="I11" i="2" s="1"/>
  <c r="J11" i="2" s="1"/>
  <c r="F10" i="2"/>
  <c r="L10" i="2" s="1"/>
  <c r="F9" i="2"/>
  <c r="H11" i="2" s="1"/>
  <c r="F8" i="2"/>
  <c r="L8" i="2" s="1"/>
  <c r="F7" i="2"/>
  <c r="F6" i="2"/>
  <c r="L6" i="2" s="1"/>
  <c r="F5" i="2"/>
  <c r="L5" i="2" s="1"/>
  <c r="F4" i="2"/>
  <c r="L4" i="2" s="1"/>
  <c r="F3" i="2"/>
  <c r="L3" i="2" s="1"/>
  <c r="F11" i="2"/>
  <c r="E10" i="2"/>
  <c r="E9" i="2"/>
  <c r="E8" i="2"/>
  <c r="E7" i="2"/>
  <c r="E6" i="2"/>
  <c r="E5" i="2"/>
  <c r="E4" i="2"/>
  <c r="E3" i="2"/>
  <c r="E11" i="2"/>
  <c r="B38" i="1"/>
  <c r="C38" i="1"/>
  <c r="D38" i="1"/>
  <c r="E38" i="1"/>
  <c r="F38" i="1"/>
  <c r="G38" i="1"/>
  <c r="H38" i="1"/>
  <c r="I38" i="1"/>
  <c r="J38" i="1"/>
  <c r="K38" i="1"/>
  <c r="L38" i="1"/>
  <c r="M38" i="1"/>
  <c r="B39" i="1"/>
  <c r="C39" i="1"/>
  <c r="D39" i="1"/>
  <c r="E39" i="1"/>
  <c r="F39" i="1"/>
  <c r="G39" i="1"/>
  <c r="H39" i="1"/>
  <c r="I39" i="1"/>
  <c r="J39" i="1"/>
  <c r="K39" i="1"/>
  <c r="L39" i="1"/>
  <c r="M39" i="1"/>
  <c r="B40" i="1"/>
  <c r="C40" i="1"/>
  <c r="D40" i="1"/>
  <c r="E40" i="1"/>
  <c r="F40" i="1"/>
  <c r="G40" i="1"/>
  <c r="H40" i="1"/>
  <c r="I40" i="1"/>
  <c r="J40" i="1"/>
  <c r="K40" i="1"/>
  <c r="L40" i="1"/>
  <c r="M40" i="1"/>
  <c r="A39" i="1"/>
  <c r="A40" i="1"/>
  <c r="B14" i="1"/>
  <c r="C14" i="1"/>
  <c r="D14" i="1"/>
  <c r="E14" i="1"/>
  <c r="F14" i="1"/>
  <c r="G14" i="1"/>
  <c r="H14" i="1"/>
  <c r="I14" i="1"/>
  <c r="J14" i="1"/>
  <c r="K14" i="1"/>
  <c r="L14" i="1"/>
  <c r="M14" i="1"/>
  <c r="B15" i="1"/>
  <c r="C15" i="1"/>
  <c r="D15" i="1"/>
  <c r="E15" i="1"/>
  <c r="F15" i="1"/>
  <c r="G15" i="1"/>
  <c r="H15" i="1"/>
  <c r="I15" i="1"/>
  <c r="J15" i="1"/>
  <c r="K15" i="1"/>
  <c r="L15" i="1"/>
  <c r="M15" i="1"/>
  <c r="B16" i="1"/>
  <c r="C16" i="1"/>
  <c r="D16" i="1"/>
  <c r="E16" i="1"/>
  <c r="F16" i="1"/>
  <c r="G16" i="1"/>
  <c r="H16" i="1"/>
  <c r="I16" i="1"/>
  <c r="J16" i="1"/>
  <c r="K16" i="1"/>
  <c r="L16" i="1"/>
  <c r="M16" i="1"/>
  <c r="B17" i="1"/>
  <c r="C17" i="1"/>
  <c r="D17" i="1"/>
  <c r="E17" i="1"/>
  <c r="F17" i="1"/>
  <c r="G17" i="1"/>
  <c r="H17" i="1"/>
  <c r="I17" i="1"/>
  <c r="J17" i="1"/>
  <c r="K17" i="1"/>
  <c r="L17" i="1"/>
  <c r="M17" i="1"/>
  <c r="B18" i="1"/>
  <c r="C18" i="1"/>
  <c r="D18" i="1"/>
  <c r="E18" i="1"/>
  <c r="F18" i="1"/>
  <c r="G18" i="1"/>
  <c r="H18" i="1"/>
  <c r="I18" i="1"/>
  <c r="J18" i="1"/>
  <c r="K18" i="1"/>
  <c r="L18" i="1"/>
  <c r="M18" i="1"/>
  <c r="B19" i="1"/>
  <c r="C19" i="1"/>
  <c r="D19" i="1"/>
  <c r="E19" i="1"/>
  <c r="F19" i="1"/>
  <c r="G19" i="1"/>
  <c r="H19" i="1"/>
  <c r="I19" i="1"/>
  <c r="J19" i="1"/>
  <c r="K19" i="1"/>
  <c r="L19" i="1"/>
  <c r="M19" i="1"/>
  <c r="B20" i="1"/>
  <c r="C20" i="1"/>
  <c r="D20" i="1"/>
  <c r="E20" i="1"/>
  <c r="F20" i="1"/>
  <c r="G20" i="1"/>
  <c r="H20" i="1"/>
  <c r="I20" i="1"/>
  <c r="J20" i="1"/>
  <c r="K20" i="1"/>
  <c r="L20" i="1"/>
  <c r="M20" i="1"/>
  <c r="B21" i="1"/>
  <c r="C21" i="1"/>
  <c r="D21" i="1"/>
  <c r="E21" i="1"/>
  <c r="F21" i="1"/>
  <c r="G21" i="1"/>
  <c r="H21" i="1"/>
  <c r="I21" i="1"/>
  <c r="J21" i="1"/>
  <c r="K21" i="1"/>
  <c r="L21" i="1"/>
  <c r="M21" i="1"/>
  <c r="B22" i="1"/>
  <c r="C22" i="1"/>
  <c r="D22" i="1"/>
  <c r="E22" i="1"/>
  <c r="F22" i="1"/>
  <c r="G22" i="1"/>
  <c r="H22" i="1"/>
  <c r="I22" i="1"/>
  <c r="J22" i="1"/>
  <c r="K22" i="1"/>
  <c r="L22" i="1"/>
  <c r="M22" i="1"/>
  <c r="B23" i="1"/>
  <c r="C23" i="1"/>
  <c r="D23" i="1"/>
  <c r="E23" i="1"/>
  <c r="F23" i="1"/>
  <c r="G23" i="1"/>
  <c r="H23" i="1"/>
  <c r="I23" i="1"/>
  <c r="J23" i="1"/>
  <c r="K23" i="1"/>
  <c r="L23" i="1"/>
  <c r="M23" i="1"/>
  <c r="A15" i="1"/>
  <c r="A16" i="1"/>
  <c r="A17" i="1"/>
  <c r="A18" i="1"/>
  <c r="A19" i="1"/>
  <c r="A20" i="1"/>
  <c r="A21" i="1"/>
  <c r="A22" i="1"/>
  <c r="A23" i="1"/>
  <c r="B26" i="1"/>
  <c r="C26" i="1"/>
  <c r="D26" i="1"/>
  <c r="E26" i="1"/>
  <c r="F26" i="1"/>
  <c r="G26" i="1"/>
  <c r="H26" i="1"/>
  <c r="I26" i="1"/>
  <c r="J26" i="1"/>
  <c r="K26" i="1"/>
  <c r="L26" i="1"/>
  <c r="M26" i="1"/>
  <c r="B27" i="1"/>
  <c r="C27" i="1"/>
  <c r="D27" i="1"/>
  <c r="E27" i="1"/>
  <c r="F27" i="1"/>
  <c r="G27" i="1"/>
  <c r="H27" i="1"/>
  <c r="I27" i="1"/>
  <c r="J27" i="1"/>
  <c r="K27" i="1"/>
  <c r="L27" i="1"/>
  <c r="M27" i="1"/>
  <c r="B28" i="1"/>
  <c r="C28" i="1"/>
  <c r="D28" i="1"/>
  <c r="E28" i="1"/>
  <c r="F28" i="1"/>
  <c r="G28" i="1"/>
  <c r="H28" i="1"/>
  <c r="I28" i="1"/>
  <c r="J28" i="1"/>
  <c r="K28" i="1"/>
  <c r="L28" i="1"/>
  <c r="M28" i="1"/>
  <c r="B29" i="1"/>
  <c r="C29" i="1"/>
  <c r="D29" i="1"/>
  <c r="E29" i="1"/>
  <c r="F29" i="1"/>
  <c r="G29" i="1"/>
  <c r="H29" i="1"/>
  <c r="I29" i="1"/>
  <c r="J29" i="1"/>
  <c r="K29" i="1"/>
  <c r="L29" i="1"/>
  <c r="M29" i="1"/>
  <c r="B30" i="1"/>
  <c r="C30" i="1"/>
  <c r="D30" i="1"/>
  <c r="E30" i="1"/>
  <c r="F30" i="1"/>
  <c r="G30" i="1"/>
  <c r="H30" i="1"/>
  <c r="I30" i="1"/>
  <c r="J30" i="1"/>
  <c r="K30" i="1"/>
  <c r="L30" i="1"/>
  <c r="M30" i="1"/>
  <c r="B31" i="1"/>
  <c r="C31" i="1"/>
  <c r="D31" i="1"/>
  <c r="E31" i="1"/>
  <c r="F31" i="1"/>
  <c r="G31" i="1"/>
  <c r="H31" i="1"/>
  <c r="I31" i="1"/>
  <c r="J31" i="1"/>
  <c r="K31" i="1"/>
  <c r="L31" i="1"/>
  <c r="M31" i="1"/>
  <c r="B32" i="1"/>
  <c r="C32" i="1"/>
  <c r="D32" i="1"/>
  <c r="E32" i="1"/>
  <c r="F32" i="1"/>
  <c r="G32" i="1"/>
  <c r="H32" i="1"/>
  <c r="I32" i="1"/>
  <c r="J32" i="1"/>
  <c r="K32" i="1"/>
  <c r="L32" i="1"/>
  <c r="M32" i="1"/>
  <c r="B33" i="1"/>
  <c r="C33" i="1"/>
  <c r="D33" i="1"/>
  <c r="E33" i="1"/>
  <c r="F33" i="1"/>
  <c r="G33" i="1"/>
  <c r="H33" i="1"/>
  <c r="I33" i="1"/>
  <c r="J33" i="1"/>
  <c r="K33" i="1"/>
  <c r="L33" i="1"/>
  <c r="M33" i="1"/>
  <c r="B34" i="1"/>
  <c r="C34" i="1"/>
  <c r="D34" i="1"/>
  <c r="E34" i="1"/>
  <c r="F34" i="1"/>
  <c r="G34" i="1"/>
  <c r="H34" i="1"/>
  <c r="I34" i="1"/>
  <c r="J34" i="1"/>
  <c r="K34" i="1"/>
  <c r="L34" i="1"/>
  <c r="M34" i="1"/>
  <c r="B35" i="1"/>
  <c r="C35" i="1"/>
  <c r="D35" i="1"/>
  <c r="E35" i="1"/>
  <c r="F35" i="1"/>
  <c r="G35" i="1"/>
  <c r="H35" i="1"/>
  <c r="I35" i="1"/>
  <c r="J35" i="1"/>
  <c r="K35" i="1"/>
  <c r="L35" i="1"/>
  <c r="M35" i="1"/>
  <c r="A27" i="1"/>
  <c r="A28" i="1"/>
  <c r="A29" i="1"/>
  <c r="A30" i="1"/>
  <c r="A31" i="1"/>
  <c r="A32" i="1"/>
  <c r="A33" i="1"/>
  <c r="A34" i="1"/>
  <c r="A35" i="1"/>
  <c r="M14" i="2" l="1"/>
  <c r="J21" i="2"/>
  <c r="H4" i="2"/>
  <c r="J4" i="2" s="1"/>
  <c r="H9" i="2"/>
  <c r="J9" i="2" s="1"/>
  <c r="L9" i="2"/>
  <c r="M2" i="2" s="1"/>
  <c r="A3" i="1"/>
  <c r="B3" i="1"/>
  <c r="C3" i="1"/>
  <c r="D3" i="1"/>
  <c r="E3" i="1"/>
  <c r="F3" i="1"/>
  <c r="G3" i="1"/>
  <c r="H3" i="1"/>
  <c r="I3" i="1"/>
  <c r="J3" i="1"/>
  <c r="K3" i="1"/>
  <c r="L3" i="1"/>
  <c r="M3" i="1"/>
  <c r="A4" i="1"/>
  <c r="B4" i="1"/>
  <c r="C4" i="1"/>
  <c r="D4" i="1"/>
  <c r="E4" i="1"/>
  <c r="F4" i="1"/>
  <c r="G4" i="1"/>
  <c r="H4" i="1"/>
  <c r="I4" i="1"/>
  <c r="J4" i="1"/>
  <c r="K4" i="1"/>
  <c r="L4" i="1"/>
  <c r="M4" i="1"/>
  <c r="A5" i="1"/>
  <c r="B5" i="1"/>
  <c r="C5" i="1"/>
  <c r="D5" i="1"/>
  <c r="E5" i="1"/>
  <c r="F5" i="1"/>
  <c r="G5" i="1"/>
  <c r="H5" i="1"/>
  <c r="I5" i="1"/>
  <c r="J5" i="1"/>
  <c r="K5" i="1"/>
  <c r="L5" i="1"/>
  <c r="M5" i="1"/>
  <c r="A6" i="1"/>
  <c r="B6" i="1"/>
  <c r="C6" i="1"/>
  <c r="D6" i="1"/>
  <c r="E6" i="1"/>
  <c r="F6" i="1"/>
  <c r="G6" i="1"/>
  <c r="H6" i="1"/>
  <c r="I6" i="1"/>
  <c r="J6" i="1"/>
  <c r="K6" i="1"/>
  <c r="L6" i="1"/>
  <c r="M6" i="1"/>
  <c r="A7" i="1"/>
  <c r="B7" i="1"/>
  <c r="C7" i="1"/>
  <c r="D7" i="1"/>
  <c r="E7" i="1"/>
  <c r="F7" i="1"/>
  <c r="G7" i="1"/>
  <c r="H7" i="1"/>
  <c r="I7" i="1"/>
  <c r="J7" i="1"/>
  <c r="K7" i="1"/>
  <c r="L7" i="1"/>
  <c r="M7" i="1"/>
  <c r="A8" i="1"/>
  <c r="B8" i="1"/>
  <c r="C8" i="1"/>
  <c r="D8" i="1"/>
  <c r="E8" i="1"/>
  <c r="F8" i="1"/>
  <c r="G8" i="1"/>
  <c r="H8" i="1"/>
  <c r="I8" i="1"/>
  <c r="J8" i="1"/>
  <c r="K8" i="1"/>
  <c r="L8" i="1"/>
  <c r="M8" i="1"/>
  <c r="A9" i="1"/>
  <c r="B9" i="1"/>
  <c r="C9" i="1"/>
  <c r="D9" i="1"/>
  <c r="E9" i="1"/>
  <c r="F9" i="1"/>
  <c r="G9" i="1"/>
  <c r="H9" i="1"/>
  <c r="I9" i="1"/>
  <c r="J9" i="1"/>
  <c r="K9" i="1"/>
  <c r="L9" i="1"/>
  <c r="M9" i="1"/>
  <c r="A10" i="1"/>
  <c r="B10" i="1"/>
  <c r="C10" i="1"/>
  <c r="D10" i="1"/>
  <c r="E10" i="1"/>
  <c r="F10" i="1"/>
  <c r="G10" i="1"/>
  <c r="H10" i="1"/>
  <c r="I10" i="1"/>
  <c r="J10" i="1"/>
  <c r="K10" i="1"/>
  <c r="L10" i="1"/>
  <c r="M10" i="1"/>
  <c r="A11" i="1"/>
  <c r="B11" i="1"/>
  <c r="C11" i="1"/>
  <c r="D11" i="1"/>
  <c r="E11" i="1"/>
  <c r="F11" i="1"/>
  <c r="G11" i="1"/>
  <c r="H11" i="1"/>
  <c r="I11" i="1"/>
  <c r="J11" i="1"/>
  <c r="K11" i="1"/>
  <c r="L11" i="1"/>
  <c r="M11" i="1"/>
  <c r="B2" i="1"/>
  <c r="C2" i="1"/>
  <c r="D2" i="1"/>
  <c r="E2" i="1"/>
  <c r="F2" i="1"/>
  <c r="G2" i="1"/>
  <c r="H2" i="1"/>
  <c r="I2" i="1"/>
  <c r="J2" i="1"/>
  <c r="K2" i="1"/>
  <c r="L2" i="1"/>
  <c r="M2" i="1"/>
</calcChain>
</file>

<file path=xl/sharedStrings.xml><?xml version="1.0" encoding="utf-8"?>
<sst xmlns="http://schemas.openxmlformats.org/spreadsheetml/2006/main" count="92" uniqueCount="35">
  <si>
    <t>Base Case</t>
  </si>
  <si>
    <t>New TARN equation (but everyone has missing mCCI)</t>
  </si>
  <si>
    <t>There was equivalents of MTCs using old TARN</t>
  </si>
  <si>
    <t>MTC v no MTC, ISS over 16</t>
  </si>
  <si>
    <t>Sensitivity 99.8%, 
Specificity 2.5%</t>
  </si>
  <si>
    <t>Undiscounted Life Years</t>
  </si>
  <si>
    <t>Discounted QALYs</t>
  </si>
  <si>
    <t>Probability of death between admission and discharge</t>
  </si>
  <si>
    <t>Proportion of patient's receiving MTC care (after transfers)</t>
  </si>
  <si>
    <t>Sensitivity 94.8%, 
Specificity 18.7%</t>
  </si>
  <si>
    <t>Sensitivity 90.4%, 
Specificity 58.4%</t>
  </si>
  <si>
    <t>Sensitivity 87.5%, 
Specificity 62.8%</t>
  </si>
  <si>
    <t>Sensitivity 74.6%, 
Specificity 65.7%</t>
  </si>
  <si>
    <t>Sensitivity 69.8%, 
Specificity 70.1%</t>
  </si>
  <si>
    <t>Sensitivity 64.2%, 
Specificity 76.1%</t>
  </si>
  <si>
    <t>Sensitivity 57.0%, 
Specificity 80.0%</t>
  </si>
  <si>
    <t>Sensitivity 28.4%, 
Specificity 88.6%</t>
  </si>
  <si>
    <t>Strategy</t>
  </si>
  <si>
    <t>Probability of death between discharge and one year post admission</t>
  </si>
  <si>
    <t>Incr QALYs</t>
  </si>
  <si>
    <t>Incr Costs (£)</t>
  </si>
  <si>
    <t>Discounted Costs (£)</t>
  </si>
  <si>
    <t>-</t>
  </si>
  <si>
    <t>ICER</t>
  </si>
  <si>
    <t>Base Case - Determinisitic</t>
  </si>
  <si>
    <t>Lambda</t>
  </si>
  <si>
    <t>NMB (for checking  ICERs)</t>
  </si>
  <si>
    <t>New TARN mortality equations, but all comorbidity data is recorded as missing</t>
  </si>
  <si>
    <t>MTC, Major Trauma Centre; QALYs, quality adjusted life years; ICER, incremental cost-effectiveness ratio</t>
  </si>
  <si>
    <t>MTC v no MTC, for patients with an ISS of 16 or more</t>
  </si>
  <si>
    <t>MTC</t>
  </si>
  <si>
    <t>No MTC</t>
  </si>
  <si>
    <t>Discounted Costs, excluding the additional costs of MTC care (£)</t>
  </si>
  <si>
    <t>Justifiable cost of identifyng patients with an ISS of 16 or more &amp; providing them MTC care, using a threshold ICER of £20,000 per QALY gained</t>
  </si>
  <si>
    <t>Justifiable cost of identifyng patients with an ISS of 16 or more &amp; providing them MTC care, using a threshold ICER of £30,000 per QALY gained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</si>
</sst>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%"/>
    <numFmt numFmtId="165" formatCode="0.000"/>
    <numFmt numFmtId="166" formatCode="&quot;£&quot;#,##0"/>
    <numFmt numFmtId="169" formatCode="&quot;£&quot;#,##0.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164" fontId="0" fillId="0" borderId="0" xfId="1" applyNumberFormat="1" applyFont="1"/>
    <xf numFmtId="165" fontId="0" fillId="0" borderId="0" xfId="0" applyNumberFormat="1"/>
    <xf numFmtId="2" fontId="0" fillId="0" borderId="0" xfId="0" applyNumberFormat="1"/>
    <xf numFmtId="166" fontId="0" fillId="0" borderId="0" xfId="0" applyNumberFormat="1"/>
    <xf numFmtId="0" fontId="0" fillId="0" borderId="0" xfId="0" applyAlignment="1">
      <alignment wrapText="1"/>
    </xf>
    <xf numFmtId="169" fontId="0" fillId="0" borderId="0" xfId="0" applyNumberFormat="1"/>
    <xf numFmtId="164" fontId="0" fillId="0" borderId="0" xfId="1" applyNumberFormat="1" applyFont="1" applyAlignment="1">
      <alignment wrapText="1"/>
    </xf>
    <xf numFmtId="0" fontId="2" fillId="0" borderId="0" xfId="0" applyFont="1"/>
    <xf numFmtId="0" fontId="2" fillId="0" borderId="0" xfId="0" applyFont="1" applyAlignment="1">
      <alignment wrapText="1"/>
    </xf>
    <xf numFmtId="0" fontId="0" fillId="0" borderId="0" xfId="0" applyAlignment="1">
      <alignment horizontal="center"/>
    </xf>
    <xf numFmtId="166" fontId="0" fillId="0" borderId="0" xfId="0" applyNumberFormat="1" applyAlignment="1">
      <alignment wrapText="1"/>
    </xf>
    <xf numFmtId="0" fontId="3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5" Type="http://schemas.openxmlformats.org/officeDocument/2006/relationships/externalLink" Target="externalLinks/externalLink3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2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ase%20case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new%20TARN%20equations.csv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MTC%20equivalent%20care%20old%20TARN.csv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MTC%20v%20no%20MTC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 case"/>
    </sheetNames>
    <sheetDataSet>
      <sheetData sheetId="0">
        <row r="1">
          <cell r="B1" t="str">
            <v>Sens_DR</v>
          </cell>
          <cell r="C1" t="str">
            <v>Spec_DR</v>
          </cell>
          <cell r="D1" t="str">
            <v>Number_recieving_MTC_care</v>
          </cell>
          <cell r="E1" t="str">
            <v>proportion_died_before_discharge</v>
          </cell>
          <cell r="F1" t="str">
            <v>proportion_died_between_discharge_and_1_year</v>
          </cell>
          <cell r="G1" t="str">
            <v>Years_lived</v>
          </cell>
          <cell r="H1" t="str">
            <v>undiscounted_QALYs</v>
          </cell>
          <cell r="I1" t="str">
            <v>discounted_QALYs</v>
          </cell>
          <cell r="J1" t="str">
            <v>undiscounted_Costs</v>
          </cell>
          <cell r="K1" t="str">
            <v>discounted_Costs</v>
          </cell>
          <cell r="L1" t="str">
            <v>proportion_ISS_over_16</v>
          </cell>
          <cell r="M1" t="str">
            <v>proportion_ISS_over_8_under_16</v>
          </cell>
        </row>
        <row r="2">
          <cell r="A2" t="str">
            <v>sens_100_spec_3</v>
          </cell>
          <cell r="B2">
            <v>0.99833240689271796</v>
          </cell>
          <cell r="C2">
            <v>2.36800175814516E-2</v>
          </cell>
          <cell r="D2">
            <v>0.97829999999999995</v>
          </cell>
          <cell r="E2">
            <v>4.0550000000000003E-2</v>
          </cell>
          <cell r="F2">
            <v>1.72E-2</v>
          </cell>
          <cell r="G2">
            <v>32.744783187017603</v>
          </cell>
          <cell r="H2">
            <v>26.011913021841899</v>
          </cell>
          <cell r="I2">
            <v>13.7003121593781</v>
          </cell>
          <cell r="J2">
            <v>61709.291624008001</v>
          </cell>
          <cell r="K2">
            <v>34926.1692504413</v>
          </cell>
          <cell r="L2">
            <v>8.9950000000000002E-2</v>
          </cell>
          <cell r="M2">
            <v>0.14699999999999999</v>
          </cell>
        </row>
        <row r="3">
          <cell r="A3" t="str">
            <v>sens_95_spec_19</v>
          </cell>
          <cell r="B3">
            <v>0.96331295163980002</v>
          </cell>
          <cell r="C3">
            <v>0.177078182517444</v>
          </cell>
          <cell r="D3">
            <v>0.83555000000000001</v>
          </cell>
          <cell r="E3">
            <v>4.0649999999999999E-2</v>
          </cell>
          <cell r="F3">
            <v>1.7299999999999999E-2</v>
          </cell>
          <cell r="G3">
            <v>32.741982652131099</v>
          </cell>
          <cell r="H3">
            <v>26.009844535958599</v>
          </cell>
          <cell r="I3">
            <v>13.698802269281799</v>
          </cell>
          <cell r="J3">
            <v>61642.767205726501</v>
          </cell>
          <cell r="K3">
            <v>34866.588623329502</v>
          </cell>
          <cell r="L3">
            <v>8.9950000000000002E-2</v>
          </cell>
          <cell r="M3">
            <v>0.14699999999999999</v>
          </cell>
        </row>
        <row r="4">
          <cell r="A4" t="str">
            <v>sens_90_spec_58</v>
          </cell>
          <cell r="B4">
            <v>0.936075597554197</v>
          </cell>
          <cell r="C4">
            <v>0.55260699961540605</v>
          </cell>
          <cell r="D4">
            <v>0.49135000000000001</v>
          </cell>
          <cell r="E4">
            <v>4.0750000000000001E-2</v>
          </cell>
          <cell r="F4">
            <v>1.7299999999999999E-2</v>
          </cell>
          <cell r="G4">
            <v>32.739666857422897</v>
          </cell>
          <cell r="H4">
            <v>26.008293900182601</v>
          </cell>
          <cell r="I4">
            <v>13.6977268843789</v>
          </cell>
          <cell r="J4">
            <v>61528.203900313703</v>
          </cell>
          <cell r="K4">
            <v>34763.698569034699</v>
          </cell>
          <cell r="L4">
            <v>8.9950000000000002E-2</v>
          </cell>
          <cell r="M4">
            <v>0.14699999999999999</v>
          </cell>
        </row>
        <row r="5">
          <cell r="A5" t="str">
            <v>sens_88_spec_63</v>
          </cell>
          <cell r="B5">
            <v>0.91550861589772103</v>
          </cell>
          <cell r="C5">
            <v>0.59683533871765304</v>
          </cell>
          <cell r="D5">
            <v>0.44924999999999998</v>
          </cell>
          <cell r="E5">
            <v>4.0750000000000001E-2</v>
          </cell>
          <cell r="F5">
            <v>1.7399999999999999E-2</v>
          </cell>
          <cell r="G5">
            <v>32.735220498734698</v>
          </cell>
          <cell r="H5">
            <v>26.005162567886</v>
          </cell>
          <cell r="I5">
            <v>13.6961531291395</v>
          </cell>
          <cell r="J5">
            <v>61468.038526524702</v>
          </cell>
          <cell r="K5">
            <v>34729.798893076397</v>
          </cell>
          <cell r="L5">
            <v>8.9950000000000002E-2</v>
          </cell>
          <cell r="M5">
            <v>0.14699999999999999</v>
          </cell>
        </row>
        <row r="6">
          <cell r="A6" t="str">
            <v>sens_75_spec_66</v>
          </cell>
          <cell r="B6">
            <v>0.82879377431906598</v>
          </cell>
          <cell r="C6">
            <v>0.62293280588978595</v>
          </cell>
          <cell r="D6">
            <v>0.41770000000000002</v>
          </cell>
          <cell r="E6">
            <v>4.1250000000000002E-2</v>
          </cell>
          <cell r="F6">
            <v>1.745E-2</v>
          </cell>
          <cell r="G6">
            <v>32.728611022616199</v>
          </cell>
          <cell r="H6">
            <v>26.000657470698901</v>
          </cell>
          <cell r="I6">
            <v>13.693094231469001</v>
          </cell>
          <cell r="J6">
            <v>61355.577165374401</v>
          </cell>
          <cell r="K6">
            <v>34646.474214176</v>
          </cell>
          <cell r="L6">
            <v>8.9950000000000002E-2</v>
          </cell>
          <cell r="M6">
            <v>0.14699999999999999</v>
          </cell>
        </row>
        <row r="7">
          <cell r="A7" t="str">
            <v>sens_70_spec_70</v>
          </cell>
          <cell r="B7">
            <v>0.79155086158977195</v>
          </cell>
          <cell r="C7">
            <v>0.66639195648590699</v>
          </cell>
          <cell r="D7">
            <v>0.37480000000000002</v>
          </cell>
          <cell r="E7">
            <v>4.1300000000000003E-2</v>
          </cell>
          <cell r="F7">
            <v>1.7500000000000002E-2</v>
          </cell>
          <cell r="G7">
            <v>32.726295145852397</v>
          </cell>
          <cell r="H7">
            <v>25.999004104521202</v>
          </cell>
          <cell r="I7">
            <v>13.6922423750565</v>
          </cell>
          <cell r="J7">
            <v>61314.458793257298</v>
          </cell>
          <cell r="K7">
            <v>34617.320652456998</v>
          </cell>
          <cell r="L7">
            <v>8.9950000000000002E-2</v>
          </cell>
          <cell r="M7">
            <v>0.14699999999999999</v>
          </cell>
        </row>
        <row r="8">
          <cell r="A8" t="str">
            <v>sens_64_spec_76</v>
          </cell>
          <cell r="B8">
            <v>0.75986659255141697</v>
          </cell>
          <cell r="C8">
            <v>0.72441074666227101</v>
          </cell>
          <cell r="D8">
            <v>0.31914999999999999</v>
          </cell>
          <cell r="E8">
            <v>4.1450000000000001E-2</v>
          </cell>
          <cell r="F8">
            <v>1.755E-2</v>
          </cell>
          <cell r="G8">
            <v>32.722063118681199</v>
          </cell>
          <cell r="H8">
            <v>25.996029351274998</v>
          </cell>
          <cell r="I8">
            <v>13.6904761124666</v>
          </cell>
          <cell r="J8">
            <v>61249.971865480002</v>
          </cell>
          <cell r="K8">
            <v>34572.202324452803</v>
          </cell>
          <cell r="L8">
            <v>8.9950000000000002E-2</v>
          </cell>
          <cell r="M8">
            <v>0.14699999999999999</v>
          </cell>
        </row>
        <row r="9">
          <cell r="A9" t="str">
            <v>sens_57_spec_80</v>
          </cell>
          <cell r="B9">
            <v>0.71261812117843204</v>
          </cell>
          <cell r="C9">
            <v>0.76182627328168795</v>
          </cell>
          <cell r="D9">
            <v>0.28084999999999999</v>
          </cell>
          <cell r="E9">
            <v>4.165E-2</v>
          </cell>
          <cell r="F9">
            <v>1.7600000000000001E-2</v>
          </cell>
          <cell r="G9">
            <v>32.721032736315301</v>
          </cell>
          <cell r="H9">
            <v>25.995334272451</v>
          </cell>
          <cell r="I9">
            <v>13.689859434388399</v>
          </cell>
          <cell r="J9">
            <v>61215.5196684724</v>
          </cell>
          <cell r="K9">
            <v>34540.660152336997</v>
          </cell>
          <cell r="L9">
            <v>8.9950000000000002E-2</v>
          </cell>
          <cell r="M9">
            <v>0.14699999999999999</v>
          </cell>
        </row>
        <row r="10">
          <cell r="A10" t="str">
            <v>sens_28_spec_89</v>
          </cell>
          <cell r="B10">
            <v>0.52140077821011699</v>
          </cell>
          <cell r="C10">
            <v>0.84209658809955501</v>
          </cell>
          <cell r="D10">
            <v>0.19059999999999999</v>
          </cell>
          <cell r="E10">
            <v>4.2250000000000003E-2</v>
          </cell>
          <cell r="F10">
            <v>1.78E-2</v>
          </cell>
          <cell r="G10">
            <v>32.709635873331898</v>
          </cell>
          <cell r="H10">
            <v>25.987250595977301</v>
          </cell>
          <cell r="I10">
            <v>13.684934254860799</v>
          </cell>
          <cell r="J10">
            <v>61028.573659641297</v>
          </cell>
          <cell r="K10">
            <v>34406.555711200199</v>
          </cell>
          <cell r="L10">
            <v>8.9950000000000002E-2</v>
          </cell>
          <cell r="M10">
            <v>0.14699999999999999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w TARN equations"/>
    </sheetNames>
    <sheetDataSet>
      <sheetData sheetId="0">
        <row r="1">
          <cell r="B1" t="str">
            <v>Sens_DR</v>
          </cell>
          <cell r="C1" t="str">
            <v>Spec_DR</v>
          </cell>
          <cell r="D1" t="str">
            <v>Number_recieving_MTC_care</v>
          </cell>
          <cell r="E1" t="str">
            <v>proportion_died_before_discharge</v>
          </cell>
          <cell r="F1" t="str">
            <v>proportion_died_between_discharge_and_1_year</v>
          </cell>
          <cell r="G1" t="str">
            <v>Years_lived</v>
          </cell>
          <cell r="H1" t="str">
            <v>undiscounted_QALYs</v>
          </cell>
          <cell r="I1" t="str">
            <v>discounted_QALYs</v>
          </cell>
          <cell r="J1" t="str">
            <v>undiscounted_Costs</v>
          </cell>
          <cell r="K1" t="str">
            <v>discounted_Costs</v>
          </cell>
          <cell r="L1" t="str">
            <v>proportion_ISS_over_16</v>
          </cell>
          <cell r="M1" t="str">
            <v>proportion_ISS_over_8_under_16</v>
          </cell>
        </row>
        <row r="2">
          <cell r="A2" t="str">
            <v>sens_100_spec_3</v>
          </cell>
          <cell r="B2">
            <v>0.99833240689271796</v>
          </cell>
          <cell r="C2">
            <v>2.36800175814516E-2</v>
          </cell>
          <cell r="D2">
            <v>0.97829999999999995</v>
          </cell>
          <cell r="E2">
            <v>2.7050000000000001E-2</v>
          </cell>
          <cell r="F2">
            <v>1.7600000000000001E-2</v>
          </cell>
          <cell r="G2">
            <v>32.959495946927198</v>
          </cell>
          <cell r="H2">
            <v>26.182163233279599</v>
          </cell>
          <cell r="I2">
            <v>13.802422962199801</v>
          </cell>
          <cell r="J2">
            <v>62329.995345692601</v>
          </cell>
          <cell r="K2">
            <v>35328.036782698699</v>
          </cell>
          <cell r="L2">
            <v>8.9950000000000002E-2</v>
          </cell>
          <cell r="M2">
            <v>0.14699999999999999</v>
          </cell>
        </row>
        <row r="3">
          <cell r="A3" t="str">
            <v>sens_95_spec_19</v>
          </cell>
          <cell r="B3">
            <v>0.96331295163980002</v>
          </cell>
          <cell r="C3">
            <v>0.177078182517444</v>
          </cell>
          <cell r="D3">
            <v>0.83555000000000001</v>
          </cell>
          <cell r="E3">
            <v>2.7150000000000001E-2</v>
          </cell>
          <cell r="F3">
            <v>1.77E-2</v>
          </cell>
          <cell r="G3">
            <v>32.957301770161401</v>
          </cell>
          <cell r="H3">
            <v>26.1804968060509</v>
          </cell>
          <cell r="I3">
            <v>13.8011659602065</v>
          </cell>
          <cell r="J3">
            <v>62277.027863026597</v>
          </cell>
          <cell r="K3">
            <v>35278.0086357408</v>
          </cell>
          <cell r="L3">
            <v>8.9950000000000002E-2</v>
          </cell>
          <cell r="M3">
            <v>0.14699999999999999</v>
          </cell>
        </row>
        <row r="4">
          <cell r="A4" t="str">
            <v>sens_90_spec_58</v>
          </cell>
          <cell r="B4">
            <v>0.936075597554197</v>
          </cell>
          <cell r="C4">
            <v>0.55260699961540605</v>
          </cell>
          <cell r="D4">
            <v>0.49135000000000001</v>
          </cell>
          <cell r="E4">
            <v>2.7199999999999998E-2</v>
          </cell>
          <cell r="F4">
            <v>1.77E-2</v>
          </cell>
          <cell r="G4">
            <v>32.956034187032401</v>
          </cell>
          <cell r="H4">
            <v>26.179638417194401</v>
          </cell>
          <cell r="I4">
            <v>13.8005872713473</v>
          </cell>
          <cell r="J4">
            <v>62176.287129026598</v>
          </cell>
          <cell r="K4">
            <v>35184.379442947997</v>
          </cell>
          <cell r="L4">
            <v>8.9950000000000002E-2</v>
          </cell>
          <cell r="M4">
            <v>0.14699999999999999</v>
          </cell>
        </row>
        <row r="5">
          <cell r="A5" t="str">
            <v>sens_88_spec_63</v>
          </cell>
          <cell r="B5">
            <v>0.91550861589772103</v>
          </cell>
          <cell r="C5">
            <v>0.59683533871765304</v>
          </cell>
          <cell r="D5">
            <v>0.44924999999999998</v>
          </cell>
          <cell r="E5">
            <v>2.7199999999999998E-2</v>
          </cell>
          <cell r="F5">
            <v>1.78E-2</v>
          </cell>
          <cell r="G5">
            <v>32.951587828344202</v>
          </cell>
          <cell r="H5">
            <v>26.1765070848978</v>
          </cell>
          <cell r="I5">
            <v>13.799013516107999</v>
          </cell>
          <cell r="J5">
            <v>62116.121755237597</v>
          </cell>
          <cell r="K5">
            <v>35150.479766989702</v>
          </cell>
          <cell r="L5">
            <v>8.9950000000000002E-2</v>
          </cell>
          <cell r="M5">
            <v>0.14699999999999999</v>
          </cell>
        </row>
        <row r="6">
          <cell r="A6" t="str">
            <v>sens_75_spec_66</v>
          </cell>
          <cell r="B6">
            <v>0.82879377431906598</v>
          </cell>
          <cell r="C6">
            <v>0.62293280588978595</v>
          </cell>
          <cell r="D6">
            <v>0.41770000000000002</v>
          </cell>
          <cell r="E6">
            <v>2.76E-2</v>
          </cell>
          <cell r="F6">
            <v>1.78E-2</v>
          </cell>
          <cell r="G6">
            <v>32.944423659654298</v>
          </cell>
          <cell r="H6">
            <v>26.171614417738301</v>
          </cell>
          <cell r="I6">
            <v>13.795731281331999</v>
          </cell>
          <cell r="J6">
            <v>61995.724455541203</v>
          </cell>
          <cell r="K6">
            <v>35063.377990003799</v>
          </cell>
          <cell r="L6">
            <v>8.9950000000000002E-2</v>
          </cell>
          <cell r="M6">
            <v>0.14699999999999999</v>
          </cell>
        </row>
        <row r="7">
          <cell r="A7" t="str">
            <v>sens_70_spec_70</v>
          </cell>
          <cell r="B7">
            <v>0.79155086158977195</v>
          </cell>
          <cell r="C7">
            <v>0.66639195648590699</v>
          </cell>
          <cell r="D7">
            <v>0.37480000000000002</v>
          </cell>
          <cell r="E7">
            <v>2.7650000000000001E-2</v>
          </cell>
          <cell r="F7">
            <v>1.7850000000000001E-2</v>
          </cell>
          <cell r="G7">
            <v>32.941993109611701</v>
          </cell>
          <cell r="H7">
            <v>26.1698854957666</v>
          </cell>
          <cell r="I7">
            <v>13.7948095335066</v>
          </cell>
          <cell r="J7">
            <v>61952.419309867</v>
          </cell>
          <cell r="K7">
            <v>35032.089717016803</v>
          </cell>
          <cell r="L7">
            <v>8.9950000000000002E-2</v>
          </cell>
          <cell r="M7">
            <v>0.14699999999999999</v>
          </cell>
        </row>
        <row r="8">
          <cell r="A8" t="str">
            <v>sens_64_spec_76</v>
          </cell>
          <cell r="B8">
            <v>0.75986659255141697</v>
          </cell>
          <cell r="C8">
            <v>0.72441074666227101</v>
          </cell>
          <cell r="D8">
            <v>0.31914999999999999</v>
          </cell>
          <cell r="E8">
            <v>2.775E-2</v>
          </cell>
          <cell r="F8">
            <v>1.7899999999999999E-2</v>
          </cell>
          <cell r="G8">
            <v>32.938573765246197</v>
          </cell>
          <cell r="H8">
            <v>26.167464324448499</v>
          </cell>
          <cell r="I8">
            <v>13.7934499717212</v>
          </cell>
          <cell r="J8">
            <v>61896.924914705698</v>
          </cell>
          <cell r="K8">
            <v>34992.776501931403</v>
          </cell>
          <cell r="L8">
            <v>8.9950000000000002E-2</v>
          </cell>
          <cell r="M8">
            <v>0.14699999999999999</v>
          </cell>
        </row>
        <row r="9">
          <cell r="A9" t="str">
            <v>sens_57_spec_80</v>
          </cell>
          <cell r="B9">
            <v>0.71261812117843204</v>
          </cell>
          <cell r="C9">
            <v>0.76182627328168795</v>
          </cell>
          <cell r="D9">
            <v>0.28084999999999999</v>
          </cell>
          <cell r="E9">
            <v>2.785E-2</v>
          </cell>
          <cell r="F9">
            <v>1.7950000000000001E-2</v>
          </cell>
          <cell r="G9">
            <v>32.937789656560398</v>
          </cell>
          <cell r="H9">
            <v>26.166925748203301</v>
          </cell>
          <cell r="I9">
            <v>13.792982774957499</v>
          </cell>
          <cell r="J9">
            <v>61867.721267343899</v>
          </cell>
          <cell r="K9">
            <v>34965.319226084699</v>
          </cell>
          <cell r="L9">
            <v>8.9950000000000002E-2</v>
          </cell>
          <cell r="M9">
            <v>0.14699999999999999</v>
          </cell>
        </row>
        <row r="10">
          <cell r="A10" t="str">
            <v>sens_28_spec_89</v>
          </cell>
          <cell r="B10">
            <v>0.52140077821011699</v>
          </cell>
          <cell r="C10">
            <v>0.84209658809955501</v>
          </cell>
          <cell r="D10">
            <v>0.19059999999999999</v>
          </cell>
          <cell r="E10">
            <v>2.8199999999999999E-2</v>
          </cell>
          <cell r="F10">
            <v>1.8200000000000001E-2</v>
          </cell>
          <cell r="G10">
            <v>32.924777072180298</v>
          </cell>
          <cell r="H10">
            <v>26.157679321846999</v>
          </cell>
          <cell r="I10">
            <v>13.787292867844499</v>
          </cell>
          <cell r="J10">
            <v>61669.718153632202</v>
          </cell>
          <cell r="K10">
            <v>34822.072274897298</v>
          </cell>
          <cell r="L10">
            <v>8.9950000000000002E-2</v>
          </cell>
          <cell r="M10">
            <v>0.14699999999999999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C equivalent care old TARN"/>
    </sheetNames>
    <sheetDataSet>
      <sheetData sheetId="0">
        <row r="1">
          <cell r="B1" t="str">
            <v>Sens_DR</v>
          </cell>
          <cell r="C1" t="str">
            <v>Spec_DR</v>
          </cell>
          <cell r="D1" t="str">
            <v>Number_recieving_MTC_care</v>
          </cell>
          <cell r="E1" t="str">
            <v>proportion_died_before_discharge</v>
          </cell>
          <cell r="F1" t="str">
            <v>proportion_died_between_discharge_and_1_year</v>
          </cell>
          <cell r="G1" t="str">
            <v>Years_lived</v>
          </cell>
          <cell r="H1" t="str">
            <v>undiscounted_QALYs</v>
          </cell>
          <cell r="I1" t="str">
            <v>discounted_QALYs</v>
          </cell>
          <cell r="J1" t="str">
            <v>undiscounted_Costs</v>
          </cell>
          <cell r="K1" t="str">
            <v>discounted_Costs</v>
          </cell>
          <cell r="L1" t="str">
            <v>proportion_ISS_over_16</v>
          </cell>
          <cell r="M1" t="str">
            <v>proportion_ISS_over_8_under_16</v>
          </cell>
        </row>
        <row r="2">
          <cell r="A2" t="str">
            <v>sens_100_spec_3</v>
          </cell>
          <cell r="B2">
            <v>0.99833240689271796</v>
          </cell>
          <cell r="C2">
            <v>2.36800175814516E-2</v>
          </cell>
          <cell r="D2">
            <v>0.97829999999999995</v>
          </cell>
          <cell r="E2">
            <v>4.3049999999999998E-2</v>
          </cell>
          <cell r="F2">
            <v>1.7149999999999999E-2</v>
          </cell>
          <cell r="G2">
            <v>32.715984335298401</v>
          </cell>
          <cell r="H2">
            <v>25.991989090356199</v>
          </cell>
          <cell r="I2">
            <v>13.686402707162401</v>
          </cell>
          <cell r="J2">
            <v>61349.039201844098</v>
          </cell>
          <cell r="K2">
            <v>34684.520737754698</v>
          </cell>
          <cell r="L2">
            <v>8.9950000000000002E-2</v>
          </cell>
          <cell r="M2">
            <v>0.14699999999999999</v>
          </cell>
        </row>
        <row r="3">
          <cell r="A3" t="str">
            <v>sens_95_spec_19</v>
          </cell>
          <cell r="B3">
            <v>0.96331295163980002</v>
          </cell>
          <cell r="C3">
            <v>0.177078182517444</v>
          </cell>
          <cell r="D3">
            <v>0.83555000000000001</v>
          </cell>
          <cell r="E3">
            <v>4.3150000000000001E-2</v>
          </cell>
          <cell r="F3">
            <v>1.7250000000000001E-2</v>
          </cell>
          <cell r="G3">
            <v>32.713016320645103</v>
          </cell>
          <cell r="H3">
            <v>25.989756329778</v>
          </cell>
          <cell r="I3">
            <v>13.684748848669701</v>
          </cell>
          <cell r="J3">
            <v>61290.540308901102</v>
          </cell>
          <cell r="K3">
            <v>34630.840260915596</v>
          </cell>
          <cell r="L3">
            <v>8.9950000000000002E-2</v>
          </cell>
          <cell r="M3">
            <v>0.14699999999999999</v>
          </cell>
        </row>
        <row r="4">
          <cell r="A4" t="str">
            <v>sens_90_spec_58</v>
          </cell>
          <cell r="B4">
            <v>0.936075597554197</v>
          </cell>
          <cell r="C4">
            <v>0.55260699961540605</v>
          </cell>
          <cell r="D4">
            <v>0.49135000000000001</v>
          </cell>
          <cell r="E4">
            <v>4.3249999999999997E-2</v>
          </cell>
          <cell r="F4">
            <v>1.7250000000000001E-2</v>
          </cell>
          <cell r="G4">
            <v>32.711099107081203</v>
          </cell>
          <cell r="H4">
            <v>25.988278461342599</v>
          </cell>
          <cell r="I4">
            <v>13.6838943195041</v>
          </cell>
          <cell r="J4">
            <v>61197.046696807498</v>
          </cell>
          <cell r="K4">
            <v>34542.306758910898</v>
          </cell>
          <cell r="L4">
            <v>8.9950000000000002E-2</v>
          </cell>
          <cell r="M4">
            <v>0.14699999999999999</v>
          </cell>
        </row>
        <row r="5">
          <cell r="A5" t="str">
            <v>sens_88_spec_63</v>
          </cell>
          <cell r="B5">
            <v>0.91550861589772103</v>
          </cell>
          <cell r="C5">
            <v>0.59683533871765304</v>
          </cell>
          <cell r="D5">
            <v>0.44924999999999998</v>
          </cell>
          <cell r="E5">
            <v>4.3249999999999997E-2</v>
          </cell>
          <cell r="F5">
            <v>1.7350000000000001E-2</v>
          </cell>
          <cell r="G5">
            <v>32.706652748392997</v>
          </cell>
          <cell r="H5">
            <v>25.985147129045998</v>
          </cell>
          <cell r="I5">
            <v>13.6823205642647</v>
          </cell>
          <cell r="J5">
            <v>61136.881323018599</v>
          </cell>
          <cell r="K5">
            <v>34508.407082952603</v>
          </cell>
          <cell r="L5">
            <v>8.9950000000000002E-2</v>
          </cell>
          <cell r="M5">
            <v>0.14699999999999999</v>
          </cell>
        </row>
        <row r="6">
          <cell r="A6" t="str">
            <v>sens_75_spec_66</v>
          </cell>
          <cell r="B6">
            <v>0.82879377431906598</v>
          </cell>
          <cell r="C6">
            <v>0.62293280588978595</v>
          </cell>
          <cell r="D6">
            <v>0.41770000000000002</v>
          </cell>
          <cell r="E6">
            <v>4.3549999999999998E-2</v>
          </cell>
          <cell r="F6">
            <v>1.745E-2</v>
          </cell>
          <cell r="G6">
            <v>32.7000676780996</v>
          </cell>
          <cell r="H6">
            <v>25.9806084836002</v>
          </cell>
          <cell r="I6">
            <v>13.679299993436601</v>
          </cell>
          <cell r="J6">
            <v>61032.666378569003</v>
          </cell>
          <cell r="K6">
            <v>34431.574079145197</v>
          </cell>
          <cell r="L6">
            <v>8.9950000000000002E-2</v>
          </cell>
          <cell r="M6">
            <v>0.14699999999999999</v>
          </cell>
        </row>
        <row r="7">
          <cell r="A7" t="str">
            <v>sens_70_spec_70</v>
          </cell>
          <cell r="B7">
            <v>0.79155086158977195</v>
          </cell>
          <cell r="C7">
            <v>0.66639195648590699</v>
          </cell>
          <cell r="D7">
            <v>0.37480000000000002</v>
          </cell>
          <cell r="E7">
            <v>4.3650000000000001E-2</v>
          </cell>
          <cell r="F7">
            <v>1.7500000000000002E-2</v>
          </cell>
          <cell r="G7">
            <v>32.697488031489797</v>
          </cell>
          <cell r="H7">
            <v>25.9787936293252</v>
          </cell>
          <cell r="I7">
            <v>13.6783004562146</v>
          </cell>
          <cell r="J7">
            <v>60986.043414973501</v>
          </cell>
          <cell r="K7">
            <v>34397.875264357703</v>
          </cell>
          <cell r="L7">
            <v>8.9950000000000002E-2</v>
          </cell>
          <cell r="M7">
            <v>0.14699999999999999</v>
          </cell>
        </row>
        <row r="8">
          <cell r="A8" t="str">
            <v>sens_64_spec_76</v>
          </cell>
          <cell r="B8">
            <v>0.75986659255141697</v>
          </cell>
          <cell r="C8">
            <v>0.72441074666227101</v>
          </cell>
          <cell r="D8">
            <v>0.31914999999999999</v>
          </cell>
          <cell r="E8">
            <v>4.3650000000000001E-2</v>
          </cell>
          <cell r="F8">
            <v>1.755E-2</v>
          </cell>
          <cell r="G8">
            <v>32.695028570985897</v>
          </cell>
          <cell r="H8">
            <v>25.977014162690999</v>
          </cell>
          <cell r="I8">
            <v>13.6774439653401</v>
          </cell>
          <cell r="J8">
            <v>60944.100291141003</v>
          </cell>
          <cell r="K8">
            <v>34368.5580477357</v>
          </cell>
          <cell r="L8">
            <v>8.9950000000000002E-2</v>
          </cell>
          <cell r="M8">
            <v>0.14699999999999999</v>
          </cell>
        </row>
        <row r="9">
          <cell r="A9" t="str">
            <v>sens_57_spec_80</v>
          </cell>
          <cell r="B9">
            <v>0.71261812117843204</v>
          </cell>
          <cell r="C9">
            <v>0.76182627328168795</v>
          </cell>
          <cell r="D9">
            <v>0.28084999999999999</v>
          </cell>
          <cell r="E9">
            <v>4.3799999999999999E-2</v>
          </cell>
          <cell r="F9">
            <v>1.7600000000000001E-2</v>
          </cell>
          <cell r="G9">
            <v>32.6933500275805</v>
          </cell>
          <cell r="H9">
            <v>25.975822234883001</v>
          </cell>
          <cell r="I9">
            <v>13.6764991316837</v>
          </cell>
          <cell r="J9">
            <v>60907.984265651503</v>
          </cell>
          <cell r="K9">
            <v>34336.503585728897</v>
          </cell>
          <cell r="L9">
            <v>8.9950000000000002E-2</v>
          </cell>
          <cell r="M9">
            <v>0.14699999999999999</v>
          </cell>
        </row>
        <row r="10">
          <cell r="A10" t="str">
            <v>sens_28_spec_89</v>
          </cell>
          <cell r="B10">
            <v>0.52140077821011699</v>
          </cell>
          <cell r="C10">
            <v>0.84209658809955501</v>
          </cell>
          <cell r="D10">
            <v>0.19059999999999999</v>
          </cell>
          <cell r="E10">
            <v>4.4249999999999998E-2</v>
          </cell>
          <cell r="F10">
            <v>1.78E-2</v>
          </cell>
          <cell r="G10">
            <v>32.680760673528503</v>
          </cell>
          <cell r="H10">
            <v>25.966734300672499</v>
          </cell>
          <cell r="I10">
            <v>13.6711091378987</v>
          </cell>
          <cell r="J10">
            <v>60727.267535022802</v>
          </cell>
          <cell r="K10">
            <v>34208.091993748203</v>
          </cell>
          <cell r="L10">
            <v>8.9950000000000002E-2</v>
          </cell>
          <cell r="M10">
            <v>0.14699999999999999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C v no MTC"/>
    </sheetNames>
    <sheetDataSet>
      <sheetData sheetId="0">
        <row r="1">
          <cell r="B1" t="str">
            <v>Sens_DR</v>
          </cell>
          <cell r="C1" t="str">
            <v>Spec_DR</v>
          </cell>
          <cell r="D1" t="str">
            <v>Number_recieving_MTC_care</v>
          </cell>
          <cell r="E1" t="str">
            <v>proportion_died_before_discharge</v>
          </cell>
          <cell r="F1" t="str">
            <v>proportion_died_between_discharge_and_1_year</v>
          </cell>
          <cell r="G1" t="str">
            <v>Years_lived</v>
          </cell>
          <cell r="H1" t="str">
            <v>undiscounted_QALYs</v>
          </cell>
          <cell r="I1" t="str">
            <v>discounted_QALYs</v>
          </cell>
          <cell r="J1" t="str">
            <v>undiscounted_Costs</v>
          </cell>
          <cell r="K1" t="str">
            <v>discounted_Costs</v>
          </cell>
          <cell r="L1" t="str">
            <v>proportion_ISS_over_16</v>
          </cell>
          <cell r="M1" t="str">
            <v>proportion_ISS_over_8_under_16</v>
          </cell>
        </row>
        <row r="2">
          <cell r="A2" t="str">
            <v>All_MTC</v>
          </cell>
          <cell r="B2">
            <v>1</v>
          </cell>
          <cell r="C2" t="str">
            <v>NA</v>
          </cell>
          <cell r="D2">
            <v>1</v>
          </cell>
          <cell r="E2">
            <v>0.14265</v>
          </cell>
          <cell r="F2">
            <v>2.64E-2</v>
          </cell>
          <cell r="G2">
            <v>19.0316494413557</v>
          </cell>
          <cell r="H2">
            <v>13.5786825620808</v>
          </cell>
          <cell r="I2">
            <v>8.1412130614820395</v>
          </cell>
          <cell r="J2">
            <v>208662.65056257599</v>
          </cell>
          <cell r="K2">
            <v>123967.32227251701</v>
          </cell>
          <cell r="L2">
            <v>1</v>
          </cell>
          <cell r="M2">
            <v>0</v>
          </cell>
        </row>
        <row r="3">
          <cell r="A3" t="str">
            <v>No_MTC</v>
          </cell>
          <cell r="B3">
            <v>0</v>
          </cell>
          <cell r="C3" t="str">
            <v>NA</v>
          </cell>
          <cell r="D3">
            <v>0</v>
          </cell>
          <cell r="E3">
            <v>0.17560000000000001</v>
          </cell>
          <cell r="F3">
            <v>4.1450000000000001E-2</v>
          </cell>
          <cell r="G3">
            <v>18.229833761673099</v>
          </cell>
          <cell r="H3">
            <v>13.0153641875182</v>
          </cell>
          <cell r="I3">
            <v>7.7936476084910797</v>
          </cell>
          <cell r="J3">
            <v>199517.34088919201</v>
          </cell>
          <cell r="K3">
            <v>118540.32220653001</v>
          </cell>
          <cell r="L3">
            <v>1</v>
          </cell>
          <cell r="M3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3622C-794C-4678-8B8F-C8EFE15D02CD}">
  <dimension ref="A1:M40"/>
  <sheetViews>
    <sheetView topLeftCell="A16" workbookViewId="0">
      <selection activeCell="A38" sqref="A38:L40"/>
    </sheetView>
  </sheetViews>
  <sheetFormatPr defaultRowHeight="15" x14ac:dyDescent="0.25"/>
  <cols>
    <col min="1" max="1" width="16.140625" bestFit="1" customWidth="1"/>
    <col min="4" max="4" width="27.5703125" bestFit="1" customWidth="1"/>
    <col min="5" max="5" width="32.7109375" bestFit="1" customWidth="1"/>
    <col min="6" max="6" width="46.42578125" bestFit="1" customWidth="1"/>
    <col min="7" max="7" width="12" bestFit="1" customWidth="1"/>
    <col min="8" max="8" width="19.85546875" bestFit="1" customWidth="1"/>
    <col min="9" max="9" width="17.5703125" bestFit="1" customWidth="1"/>
    <col min="10" max="10" width="19.140625" bestFit="1" customWidth="1"/>
    <col min="11" max="11" width="16.7109375" bestFit="1" customWidth="1"/>
    <col min="12" max="12" width="22.5703125" bestFit="1" customWidth="1"/>
    <col min="13" max="13" width="31.140625" bestFit="1" customWidth="1"/>
  </cols>
  <sheetData>
    <row r="1" spans="1:13" x14ac:dyDescent="0.25">
      <c r="A1" t="s">
        <v>0</v>
      </c>
    </row>
    <row r="2" spans="1:13" x14ac:dyDescent="0.25">
      <c r="B2" t="str">
        <f>'[1]base case'!B1</f>
        <v>Sens_DR</v>
      </c>
      <c r="C2" t="str">
        <f>'[1]base case'!C1</f>
        <v>Spec_DR</v>
      </c>
      <c r="D2" t="str">
        <f>'[1]base case'!D1</f>
        <v>Number_recieving_MTC_care</v>
      </c>
      <c r="E2" t="str">
        <f>'[1]base case'!E1</f>
        <v>proportion_died_before_discharge</v>
      </c>
      <c r="F2" t="str">
        <f>'[1]base case'!F1</f>
        <v>proportion_died_between_discharge_and_1_year</v>
      </c>
      <c r="G2" t="str">
        <f>'[1]base case'!G1</f>
        <v>Years_lived</v>
      </c>
      <c r="H2" t="str">
        <f>'[1]base case'!H1</f>
        <v>undiscounted_QALYs</v>
      </c>
      <c r="I2" t="str">
        <f>'[1]base case'!I1</f>
        <v>discounted_QALYs</v>
      </c>
      <c r="J2" t="str">
        <f>'[1]base case'!J1</f>
        <v>undiscounted_Costs</v>
      </c>
      <c r="K2" t="str">
        <f>'[1]base case'!K1</f>
        <v>discounted_Costs</v>
      </c>
      <c r="L2" t="str">
        <f>'[1]base case'!L1</f>
        <v>proportion_ISS_over_16</v>
      </c>
      <c r="M2" t="str">
        <f>'[1]base case'!M1</f>
        <v>proportion_ISS_over_8_under_16</v>
      </c>
    </row>
    <row r="3" spans="1:13" x14ac:dyDescent="0.25">
      <c r="A3" t="str">
        <f>'[1]base case'!A2</f>
        <v>sens_100_spec_3</v>
      </c>
      <c r="B3" s="1">
        <f>'[1]base case'!B2</f>
        <v>0.99833240689271796</v>
      </c>
      <c r="C3" s="1">
        <f>'[1]base case'!C2</f>
        <v>2.36800175814516E-2</v>
      </c>
      <c r="D3" s="1">
        <f>'[1]base case'!D2</f>
        <v>0.97829999999999995</v>
      </c>
      <c r="E3" s="1">
        <f>'[1]base case'!E2</f>
        <v>4.0550000000000003E-2</v>
      </c>
      <c r="F3" s="1">
        <f>'[1]base case'!F2</f>
        <v>1.72E-2</v>
      </c>
      <c r="G3" s="2">
        <f>'[1]base case'!G2</f>
        <v>32.744783187017603</v>
      </c>
      <c r="H3" s="3">
        <f>'[1]base case'!H2</f>
        <v>26.011913021841899</v>
      </c>
      <c r="I3" s="3">
        <f>'[1]base case'!I2</f>
        <v>13.7003121593781</v>
      </c>
      <c r="J3" s="4">
        <f>'[1]base case'!J2</f>
        <v>61709.291624008001</v>
      </c>
      <c r="K3" s="4">
        <f>'[1]base case'!K2</f>
        <v>34926.1692504413</v>
      </c>
      <c r="L3" s="1">
        <f>'[1]base case'!L2</f>
        <v>8.9950000000000002E-2</v>
      </c>
      <c r="M3" s="1">
        <f>'[1]base case'!M2</f>
        <v>0.14699999999999999</v>
      </c>
    </row>
    <row r="4" spans="1:13" x14ac:dyDescent="0.25">
      <c r="A4" t="str">
        <f>'[1]base case'!A3</f>
        <v>sens_95_spec_19</v>
      </c>
      <c r="B4" s="1">
        <f>'[1]base case'!B3</f>
        <v>0.96331295163980002</v>
      </c>
      <c r="C4" s="1">
        <f>'[1]base case'!C3</f>
        <v>0.177078182517444</v>
      </c>
      <c r="D4" s="1">
        <f>'[1]base case'!D3</f>
        <v>0.83555000000000001</v>
      </c>
      <c r="E4" s="1">
        <f>'[1]base case'!E3</f>
        <v>4.0649999999999999E-2</v>
      </c>
      <c r="F4" s="1">
        <f>'[1]base case'!F3</f>
        <v>1.7299999999999999E-2</v>
      </c>
      <c r="G4" s="2">
        <f>'[1]base case'!G3</f>
        <v>32.741982652131099</v>
      </c>
      <c r="H4" s="3">
        <f>'[1]base case'!H3</f>
        <v>26.009844535958599</v>
      </c>
      <c r="I4" s="3">
        <f>'[1]base case'!I3</f>
        <v>13.698802269281799</v>
      </c>
      <c r="J4" s="4">
        <f>'[1]base case'!J3</f>
        <v>61642.767205726501</v>
      </c>
      <c r="K4" s="4">
        <f>'[1]base case'!K3</f>
        <v>34866.588623329502</v>
      </c>
      <c r="L4" s="1">
        <f>'[1]base case'!L3</f>
        <v>8.9950000000000002E-2</v>
      </c>
      <c r="M4" s="1">
        <f>'[1]base case'!M3</f>
        <v>0.14699999999999999</v>
      </c>
    </row>
    <row r="5" spans="1:13" x14ac:dyDescent="0.25">
      <c r="A5" t="str">
        <f>'[1]base case'!A4</f>
        <v>sens_90_spec_58</v>
      </c>
      <c r="B5" s="1">
        <f>'[1]base case'!B4</f>
        <v>0.936075597554197</v>
      </c>
      <c r="C5" s="1">
        <f>'[1]base case'!C4</f>
        <v>0.55260699961540605</v>
      </c>
      <c r="D5" s="1">
        <f>'[1]base case'!D4</f>
        <v>0.49135000000000001</v>
      </c>
      <c r="E5" s="1">
        <f>'[1]base case'!E4</f>
        <v>4.0750000000000001E-2</v>
      </c>
      <c r="F5" s="1">
        <f>'[1]base case'!F4</f>
        <v>1.7299999999999999E-2</v>
      </c>
      <c r="G5" s="2">
        <f>'[1]base case'!G4</f>
        <v>32.739666857422897</v>
      </c>
      <c r="H5" s="3">
        <f>'[1]base case'!H4</f>
        <v>26.008293900182601</v>
      </c>
      <c r="I5" s="3">
        <f>'[1]base case'!I4</f>
        <v>13.6977268843789</v>
      </c>
      <c r="J5" s="4">
        <f>'[1]base case'!J4</f>
        <v>61528.203900313703</v>
      </c>
      <c r="K5" s="4">
        <f>'[1]base case'!K4</f>
        <v>34763.698569034699</v>
      </c>
      <c r="L5" s="1">
        <f>'[1]base case'!L4</f>
        <v>8.9950000000000002E-2</v>
      </c>
      <c r="M5" s="1">
        <f>'[1]base case'!M4</f>
        <v>0.14699999999999999</v>
      </c>
    </row>
    <row r="6" spans="1:13" x14ac:dyDescent="0.25">
      <c r="A6" t="str">
        <f>'[1]base case'!A5</f>
        <v>sens_88_spec_63</v>
      </c>
      <c r="B6" s="1">
        <f>'[1]base case'!B5</f>
        <v>0.91550861589772103</v>
      </c>
      <c r="C6" s="1">
        <f>'[1]base case'!C5</f>
        <v>0.59683533871765304</v>
      </c>
      <c r="D6" s="1">
        <f>'[1]base case'!D5</f>
        <v>0.44924999999999998</v>
      </c>
      <c r="E6" s="1">
        <f>'[1]base case'!E5</f>
        <v>4.0750000000000001E-2</v>
      </c>
      <c r="F6" s="1">
        <f>'[1]base case'!F5</f>
        <v>1.7399999999999999E-2</v>
      </c>
      <c r="G6" s="2">
        <f>'[1]base case'!G5</f>
        <v>32.735220498734698</v>
      </c>
      <c r="H6" s="3">
        <f>'[1]base case'!H5</f>
        <v>26.005162567886</v>
      </c>
      <c r="I6" s="3">
        <f>'[1]base case'!I5</f>
        <v>13.6961531291395</v>
      </c>
      <c r="J6" s="4">
        <f>'[1]base case'!J5</f>
        <v>61468.038526524702</v>
      </c>
      <c r="K6" s="4">
        <f>'[1]base case'!K5</f>
        <v>34729.798893076397</v>
      </c>
      <c r="L6" s="1">
        <f>'[1]base case'!L5</f>
        <v>8.9950000000000002E-2</v>
      </c>
      <c r="M6" s="1">
        <f>'[1]base case'!M5</f>
        <v>0.14699999999999999</v>
      </c>
    </row>
    <row r="7" spans="1:13" x14ac:dyDescent="0.25">
      <c r="A7" t="str">
        <f>'[1]base case'!A6</f>
        <v>sens_75_spec_66</v>
      </c>
      <c r="B7" s="1">
        <f>'[1]base case'!B6</f>
        <v>0.82879377431906598</v>
      </c>
      <c r="C7" s="1">
        <f>'[1]base case'!C6</f>
        <v>0.62293280588978595</v>
      </c>
      <c r="D7" s="1">
        <f>'[1]base case'!D6</f>
        <v>0.41770000000000002</v>
      </c>
      <c r="E7" s="1">
        <f>'[1]base case'!E6</f>
        <v>4.1250000000000002E-2</v>
      </c>
      <c r="F7" s="1">
        <f>'[1]base case'!F6</f>
        <v>1.745E-2</v>
      </c>
      <c r="G7" s="2">
        <f>'[1]base case'!G6</f>
        <v>32.728611022616199</v>
      </c>
      <c r="H7" s="3">
        <f>'[1]base case'!H6</f>
        <v>26.000657470698901</v>
      </c>
      <c r="I7" s="3">
        <f>'[1]base case'!I6</f>
        <v>13.693094231469001</v>
      </c>
      <c r="J7" s="4">
        <f>'[1]base case'!J6</f>
        <v>61355.577165374401</v>
      </c>
      <c r="K7" s="4">
        <f>'[1]base case'!K6</f>
        <v>34646.474214176</v>
      </c>
      <c r="L7" s="1">
        <f>'[1]base case'!L6</f>
        <v>8.9950000000000002E-2</v>
      </c>
      <c r="M7" s="1">
        <f>'[1]base case'!M6</f>
        <v>0.14699999999999999</v>
      </c>
    </row>
    <row r="8" spans="1:13" x14ac:dyDescent="0.25">
      <c r="A8" t="str">
        <f>'[1]base case'!A7</f>
        <v>sens_70_spec_70</v>
      </c>
      <c r="B8" s="1">
        <f>'[1]base case'!B7</f>
        <v>0.79155086158977195</v>
      </c>
      <c r="C8" s="1">
        <f>'[1]base case'!C7</f>
        <v>0.66639195648590699</v>
      </c>
      <c r="D8" s="1">
        <f>'[1]base case'!D7</f>
        <v>0.37480000000000002</v>
      </c>
      <c r="E8" s="1">
        <f>'[1]base case'!E7</f>
        <v>4.1300000000000003E-2</v>
      </c>
      <c r="F8" s="1">
        <f>'[1]base case'!F7</f>
        <v>1.7500000000000002E-2</v>
      </c>
      <c r="G8" s="2">
        <f>'[1]base case'!G7</f>
        <v>32.726295145852397</v>
      </c>
      <c r="H8" s="3">
        <f>'[1]base case'!H7</f>
        <v>25.999004104521202</v>
      </c>
      <c r="I8" s="3">
        <f>'[1]base case'!I7</f>
        <v>13.6922423750565</v>
      </c>
      <c r="J8" s="4">
        <f>'[1]base case'!J7</f>
        <v>61314.458793257298</v>
      </c>
      <c r="K8" s="4">
        <f>'[1]base case'!K7</f>
        <v>34617.320652456998</v>
      </c>
      <c r="L8" s="1">
        <f>'[1]base case'!L7</f>
        <v>8.9950000000000002E-2</v>
      </c>
      <c r="M8" s="1">
        <f>'[1]base case'!M7</f>
        <v>0.14699999999999999</v>
      </c>
    </row>
    <row r="9" spans="1:13" x14ac:dyDescent="0.25">
      <c r="A9" t="str">
        <f>'[1]base case'!A8</f>
        <v>sens_64_spec_76</v>
      </c>
      <c r="B9" s="1">
        <f>'[1]base case'!B8</f>
        <v>0.75986659255141697</v>
      </c>
      <c r="C9" s="1">
        <f>'[1]base case'!C8</f>
        <v>0.72441074666227101</v>
      </c>
      <c r="D9" s="1">
        <f>'[1]base case'!D8</f>
        <v>0.31914999999999999</v>
      </c>
      <c r="E9" s="1">
        <f>'[1]base case'!E8</f>
        <v>4.1450000000000001E-2</v>
      </c>
      <c r="F9" s="1">
        <f>'[1]base case'!F8</f>
        <v>1.755E-2</v>
      </c>
      <c r="G9" s="2">
        <f>'[1]base case'!G8</f>
        <v>32.722063118681199</v>
      </c>
      <c r="H9" s="3">
        <f>'[1]base case'!H8</f>
        <v>25.996029351274998</v>
      </c>
      <c r="I9" s="3">
        <f>'[1]base case'!I8</f>
        <v>13.6904761124666</v>
      </c>
      <c r="J9" s="4">
        <f>'[1]base case'!J8</f>
        <v>61249.971865480002</v>
      </c>
      <c r="K9" s="4">
        <f>'[1]base case'!K8</f>
        <v>34572.202324452803</v>
      </c>
      <c r="L9" s="1">
        <f>'[1]base case'!L8</f>
        <v>8.9950000000000002E-2</v>
      </c>
      <c r="M9" s="1">
        <f>'[1]base case'!M8</f>
        <v>0.14699999999999999</v>
      </c>
    </row>
    <row r="10" spans="1:13" x14ac:dyDescent="0.25">
      <c r="A10" t="str">
        <f>'[1]base case'!A9</f>
        <v>sens_57_spec_80</v>
      </c>
      <c r="B10" s="1">
        <f>'[1]base case'!B9</f>
        <v>0.71261812117843204</v>
      </c>
      <c r="C10" s="1">
        <f>'[1]base case'!C9</f>
        <v>0.76182627328168795</v>
      </c>
      <c r="D10" s="1">
        <f>'[1]base case'!D9</f>
        <v>0.28084999999999999</v>
      </c>
      <c r="E10" s="1">
        <f>'[1]base case'!E9</f>
        <v>4.165E-2</v>
      </c>
      <c r="F10" s="1">
        <f>'[1]base case'!F9</f>
        <v>1.7600000000000001E-2</v>
      </c>
      <c r="G10" s="2">
        <f>'[1]base case'!G9</f>
        <v>32.721032736315301</v>
      </c>
      <c r="H10" s="3">
        <f>'[1]base case'!H9</f>
        <v>25.995334272451</v>
      </c>
      <c r="I10" s="3">
        <f>'[1]base case'!I9</f>
        <v>13.689859434388399</v>
      </c>
      <c r="J10" s="4">
        <f>'[1]base case'!J9</f>
        <v>61215.5196684724</v>
      </c>
      <c r="K10" s="4">
        <f>'[1]base case'!K9</f>
        <v>34540.660152336997</v>
      </c>
      <c r="L10" s="1">
        <f>'[1]base case'!L9</f>
        <v>8.9950000000000002E-2</v>
      </c>
      <c r="M10" s="1">
        <f>'[1]base case'!M9</f>
        <v>0.14699999999999999</v>
      </c>
    </row>
    <row r="11" spans="1:13" x14ac:dyDescent="0.25">
      <c r="A11" t="str">
        <f>'[1]base case'!A10</f>
        <v>sens_28_spec_89</v>
      </c>
      <c r="B11" s="1">
        <f>'[1]base case'!B10</f>
        <v>0.52140077821011699</v>
      </c>
      <c r="C11" s="1">
        <f>'[1]base case'!C10</f>
        <v>0.84209658809955501</v>
      </c>
      <c r="D11" s="1">
        <f>'[1]base case'!D10</f>
        <v>0.19059999999999999</v>
      </c>
      <c r="E11" s="1">
        <f>'[1]base case'!E10</f>
        <v>4.2250000000000003E-2</v>
      </c>
      <c r="F11" s="1">
        <f>'[1]base case'!F10</f>
        <v>1.78E-2</v>
      </c>
      <c r="G11" s="2">
        <f>'[1]base case'!G10</f>
        <v>32.709635873331898</v>
      </c>
      <c r="H11" s="3">
        <f>'[1]base case'!H10</f>
        <v>25.987250595977301</v>
      </c>
      <c r="I11" s="3">
        <f>'[1]base case'!I10</f>
        <v>13.684934254860799</v>
      </c>
      <c r="J11" s="4">
        <f>'[1]base case'!J10</f>
        <v>61028.573659641297</v>
      </c>
      <c r="K11" s="4">
        <f>'[1]base case'!K10</f>
        <v>34406.555711200199</v>
      </c>
      <c r="L11" s="1">
        <f>'[1]base case'!L10</f>
        <v>8.9950000000000002E-2</v>
      </c>
      <c r="M11" s="1">
        <f>'[1]base case'!M10</f>
        <v>0.14699999999999999</v>
      </c>
    </row>
    <row r="13" spans="1:13" x14ac:dyDescent="0.25">
      <c r="A13" t="s">
        <v>2</v>
      </c>
    </row>
    <row r="14" spans="1:13" x14ac:dyDescent="0.25">
      <c r="B14" t="str">
        <f>'[3]MTC equivalent care old TARN'!B1</f>
        <v>Sens_DR</v>
      </c>
      <c r="C14" t="str">
        <f>'[3]MTC equivalent care old TARN'!C1</f>
        <v>Spec_DR</v>
      </c>
      <c r="D14" t="str">
        <f>'[3]MTC equivalent care old TARN'!D1</f>
        <v>Number_recieving_MTC_care</v>
      </c>
      <c r="E14" t="str">
        <f>'[3]MTC equivalent care old TARN'!E1</f>
        <v>proportion_died_before_discharge</v>
      </c>
      <c r="F14" t="str">
        <f>'[3]MTC equivalent care old TARN'!F1</f>
        <v>proportion_died_between_discharge_and_1_year</v>
      </c>
      <c r="G14" t="str">
        <f>'[3]MTC equivalent care old TARN'!G1</f>
        <v>Years_lived</v>
      </c>
      <c r="H14" t="str">
        <f>'[3]MTC equivalent care old TARN'!H1</f>
        <v>undiscounted_QALYs</v>
      </c>
      <c r="I14" t="str">
        <f>'[3]MTC equivalent care old TARN'!I1</f>
        <v>discounted_QALYs</v>
      </c>
      <c r="J14" t="str">
        <f>'[3]MTC equivalent care old TARN'!J1</f>
        <v>undiscounted_Costs</v>
      </c>
      <c r="K14" t="str">
        <f>'[3]MTC equivalent care old TARN'!K1</f>
        <v>discounted_Costs</v>
      </c>
      <c r="L14" t="str">
        <f>'[3]MTC equivalent care old TARN'!L1</f>
        <v>proportion_ISS_over_16</v>
      </c>
      <c r="M14" t="str">
        <f>'[3]MTC equivalent care old TARN'!M1</f>
        <v>proportion_ISS_over_8_under_16</v>
      </c>
    </row>
    <row r="15" spans="1:13" x14ac:dyDescent="0.25">
      <c r="A15" t="str">
        <f>'[3]MTC equivalent care old TARN'!A2</f>
        <v>sens_100_spec_3</v>
      </c>
      <c r="B15" s="1">
        <f>'[3]MTC equivalent care old TARN'!B2</f>
        <v>0.99833240689271796</v>
      </c>
      <c r="C15" s="1">
        <f>'[3]MTC equivalent care old TARN'!C2</f>
        <v>2.36800175814516E-2</v>
      </c>
      <c r="D15" s="1">
        <f>'[3]MTC equivalent care old TARN'!D2</f>
        <v>0.97829999999999995</v>
      </c>
      <c r="E15" s="1">
        <f>'[3]MTC equivalent care old TARN'!E2</f>
        <v>4.3049999999999998E-2</v>
      </c>
      <c r="F15" s="1">
        <f>'[3]MTC equivalent care old TARN'!F2</f>
        <v>1.7149999999999999E-2</v>
      </c>
      <c r="G15" s="2">
        <f>'[3]MTC equivalent care old TARN'!G2</f>
        <v>32.715984335298401</v>
      </c>
      <c r="H15" s="3">
        <f>'[3]MTC equivalent care old TARN'!H2</f>
        <v>25.991989090356199</v>
      </c>
      <c r="I15" s="3">
        <f>'[3]MTC equivalent care old TARN'!I2</f>
        <v>13.686402707162401</v>
      </c>
      <c r="J15" s="4">
        <f>'[3]MTC equivalent care old TARN'!J2</f>
        <v>61349.039201844098</v>
      </c>
      <c r="K15" s="4">
        <f>'[3]MTC equivalent care old TARN'!K2</f>
        <v>34684.520737754698</v>
      </c>
      <c r="L15" s="1">
        <f>'[3]MTC equivalent care old TARN'!L2</f>
        <v>8.9950000000000002E-2</v>
      </c>
      <c r="M15" s="1">
        <f>'[3]MTC equivalent care old TARN'!M2</f>
        <v>0.14699999999999999</v>
      </c>
    </row>
    <row r="16" spans="1:13" x14ac:dyDescent="0.25">
      <c r="A16" t="str">
        <f>'[3]MTC equivalent care old TARN'!A3</f>
        <v>sens_95_spec_19</v>
      </c>
      <c r="B16" s="1">
        <f>'[3]MTC equivalent care old TARN'!B3</f>
        <v>0.96331295163980002</v>
      </c>
      <c r="C16" s="1">
        <f>'[3]MTC equivalent care old TARN'!C3</f>
        <v>0.177078182517444</v>
      </c>
      <c r="D16" s="1">
        <f>'[3]MTC equivalent care old TARN'!D3</f>
        <v>0.83555000000000001</v>
      </c>
      <c r="E16" s="1">
        <f>'[3]MTC equivalent care old TARN'!E3</f>
        <v>4.3150000000000001E-2</v>
      </c>
      <c r="F16" s="1">
        <f>'[3]MTC equivalent care old TARN'!F3</f>
        <v>1.7250000000000001E-2</v>
      </c>
      <c r="G16" s="2">
        <f>'[3]MTC equivalent care old TARN'!G3</f>
        <v>32.713016320645103</v>
      </c>
      <c r="H16" s="3">
        <f>'[3]MTC equivalent care old TARN'!H3</f>
        <v>25.989756329778</v>
      </c>
      <c r="I16" s="3">
        <f>'[3]MTC equivalent care old TARN'!I3</f>
        <v>13.684748848669701</v>
      </c>
      <c r="J16" s="4">
        <f>'[3]MTC equivalent care old TARN'!J3</f>
        <v>61290.540308901102</v>
      </c>
      <c r="K16" s="4">
        <f>'[3]MTC equivalent care old TARN'!K3</f>
        <v>34630.840260915596</v>
      </c>
      <c r="L16" s="1">
        <f>'[3]MTC equivalent care old TARN'!L3</f>
        <v>8.9950000000000002E-2</v>
      </c>
      <c r="M16" s="1">
        <f>'[3]MTC equivalent care old TARN'!M3</f>
        <v>0.14699999999999999</v>
      </c>
    </row>
    <row r="17" spans="1:13" x14ac:dyDescent="0.25">
      <c r="A17" t="str">
        <f>'[3]MTC equivalent care old TARN'!A4</f>
        <v>sens_90_spec_58</v>
      </c>
      <c r="B17" s="1">
        <f>'[3]MTC equivalent care old TARN'!B4</f>
        <v>0.936075597554197</v>
      </c>
      <c r="C17" s="1">
        <f>'[3]MTC equivalent care old TARN'!C4</f>
        <v>0.55260699961540605</v>
      </c>
      <c r="D17" s="1">
        <f>'[3]MTC equivalent care old TARN'!D4</f>
        <v>0.49135000000000001</v>
      </c>
      <c r="E17" s="1">
        <f>'[3]MTC equivalent care old TARN'!E4</f>
        <v>4.3249999999999997E-2</v>
      </c>
      <c r="F17" s="1">
        <f>'[3]MTC equivalent care old TARN'!F4</f>
        <v>1.7250000000000001E-2</v>
      </c>
      <c r="G17" s="2">
        <f>'[3]MTC equivalent care old TARN'!G4</f>
        <v>32.711099107081203</v>
      </c>
      <c r="H17" s="3">
        <f>'[3]MTC equivalent care old TARN'!H4</f>
        <v>25.988278461342599</v>
      </c>
      <c r="I17" s="3">
        <f>'[3]MTC equivalent care old TARN'!I4</f>
        <v>13.6838943195041</v>
      </c>
      <c r="J17" s="4">
        <f>'[3]MTC equivalent care old TARN'!J4</f>
        <v>61197.046696807498</v>
      </c>
      <c r="K17" s="4">
        <f>'[3]MTC equivalent care old TARN'!K4</f>
        <v>34542.306758910898</v>
      </c>
      <c r="L17" s="1">
        <f>'[3]MTC equivalent care old TARN'!L4</f>
        <v>8.9950000000000002E-2</v>
      </c>
      <c r="M17" s="1">
        <f>'[3]MTC equivalent care old TARN'!M4</f>
        <v>0.14699999999999999</v>
      </c>
    </row>
    <row r="18" spans="1:13" x14ac:dyDescent="0.25">
      <c r="A18" t="str">
        <f>'[3]MTC equivalent care old TARN'!A5</f>
        <v>sens_88_spec_63</v>
      </c>
      <c r="B18" s="1">
        <f>'[3]MTC equivalent care old TARN'!B5</f>
        <v>0.91550861589772103</v>
      </c>
      <c r="C18" s="1">
        <f>'[3]MTC equivalent care old TARN'!C5</f>
        <v>0.59683533871765304</v>
      </c>
      <c r="D18" s="1">
        <f>'[3]MTC equivalent care old TARN'!D5</f>
        <v>0.44924999999999998</v>
      </c>
      <c r="E18" s="1">
        <f>'[3]MTC equivalent care old TARN'!E5</f>
        <v>4.3249999999999997E-2</v>
      </c>
      <c r="F18" s="1">
        <f>'[3]MTC equivalent care old TARN'!F5</f>
        <v>1.7350000000000001E-2</v>
      </c>
      <c r="G18" s="2">
        <f>'[3]MTC equivalent care old TARN'!G5</f>
        <v>32.706652748392997</v>
      </c>
      <c r="H18" s="3">
        <f>'[3]MTC equivalent care old TARN'!H5</f>
        <v>25.985147129045998</v>
      </c>
      <c r="I18" s="3">
        <f>'[3]MTC equivalent care old TARN'!I5</f>
        <v>13.6823205642647</v>
      </c>
      <c r="J18" s="4">
        <f>'[3]MTC equivalent care old TARN'!J5</f>
        <v>61136.881323018599</v>
      </c>
      <c r="K18" s="4">
        <f>'[3]MTC equivalent care old TARN'!K5</f>
        <v>34508.407082952603</v>
      </c>
      <c r="L18" s="1">
        <f>'[3]MTC equivalent care old TARN'!L5</f>
        <v>8.9950000000000002E-2</v>
      </c>
      <c r="M18" s="1">
        <f>'[3]MTC equivalent care old TARN'!M5</f>
        <v>0.14699999999999999</v>
      </c>
    </row>
    <row r="19" spans="1:13" x14ac:dyDescent="0.25">
      <c r="A19" t="str">
        <f>'[3]MTC equivalent care old TARN'!A6</f>
        <v>sens_75_spec_66</v>
      </c>
      <c r="B19" s="1">
        <f>'[3]MTC equivalent care old TARN'!B6</f>
        <v>0.82879377431906598</v>
      </c>
      <c r="C19" s="1">
        <f>'[3]MTC equivalent care old TARN'!C6</f>
        <v>0.62293280588978595</v>
      </c>
      <c r="D19" s="1">
        <f>'[3]MTC equivalent care old TARN'!D6</f>
        <v>0.41770000000000002</v>
      </c>
      <c r="E19" s="1">
        <f>'[3]MTC equivalent care old TARN'!E6</f>
        <v>4.3549999999999998E-2</v>
      </c>
      <c r="F19" s="1">
        <f>'[3]MTC equivalent care old TARN'!F6</f>
        <v>1.745E-2</v>
      </c>
      <c r="G19" s="2">
        <f>'[3]MTC equivalent care old TARN'!G6</f>
        <v>32.7000676780996</v>
      </c>
      <c r="H19" s="3">
        <f>'[3]MTC equivalent care old TARN'!H6</f>
        <v>25.9806084836002</v>
      </c>
      <c r="I19" s="3">
        <f>'[3]MTC equivalent care old TARN'!I6</f>
        <v>13.679299993436601</v>
      </c>
      <c r="J19" s="4">
        <f>'[3]MTC equivalent care old TARN'!J6</f>
        <v>61032.666378569003</v>
      </c>
      <c r="K19" s="4">
        <f>'[3]MTC equivalent care old TARN'!K6</f>
        <v>34431.574079145197</v>
      </c>
      <c r="L19" s="1">
        <f>'[3]MTC equivalent care old TARN'!L6</f>
        <v>8.9950000000000002E-2</v>
      </c>
      <c r="M19" s="1">
        <f>'[3]MTC equivalent care old TARN'!M6</f>
        <v>0.14699999999999999</v>
      </c>
    </row>
    <row r="20" spans="1:13" x14ac:dyDescent="0.25">
      <c r="A20" t="str">
        <f>'[3]MTC equivalent care old TARN'!A7</f>
        <v>sens_70_spec_70</v>
      </c>
      <c r="B20" s="1">
        <f>'[3]MTC equivalent care old TARN'!B7</f>
        <v>0.79155086158977195</v>
      </c>
      <c r="C20" s="1">
        <f>'[3]MTC equivalent care old TARN'!C7</f>
        <v>0.66639195648590699</v>
      </c>
      <c r="D20" s="1">
        <f>'[3]MTC equivalent care old TARN'!D7</f>
        <v>0.37480000000000002</v>
      </c>
      <c r="E20" s="1">
        <f>'[3]MTC equivalent care old TARN'!E7</f>
        <v>4.3650000000000001E-2</v>
      </c>
      <c r="F20" s="1">
        <f>'[3]MTC equivalent care old TARN'!F7</f>
        <v>1.7500000000000002E-2</v>
      </c>
      <c r="G20" s="2">
        <f>'[3]MTC equivalent care old TARN'!G7</f>
        <v>32.697488031489797</v>
      </c>
      <c r="H20" s="3">
        <f>'[3]MTC equivalent care old TARN'!H7</f>
        <v>25.9787936293252</v>
      </c>
      <c r="I20" s="3">
        <f>'[3]MTC equivalent care old TARN'!I7</f>
        <v>13.6783004562146</v>
      </c>
      <c r="J20" s="4">
        <f>'[3]MTC equivalent care old TARN'!J7</f>
        <v>60986.043414973501</v>
      </c>
      <c r="K20" s="4">
        <f>'[3]MTC equivalent care old TARN'!K7</f>
        <v>34397.875264357703</v>
      </c>
      <c r="L20" s="1">
        <f>'[3]MTC equivalent care old TARN'!L7</f>
        <v>8.9950000000000002E-2</v>
      </c>
      <c r="M20" s="1">
        <f>'[3]MTC equivalent care old TARN'!M7</f>
        <v>0.14699999999999999</v>
      </c>
    </row>
    <row r="21" spans="1:13" x14ac:dyDescent="0.25">
      <c r="A21" t="str">
        <f>'[3]MTC equivalent care old TARN'!A8</f>
        <v>sens_64_spec_76</v>
      </c>
      <c r="B21" s="1">
        <f>'[3]MTC equivalent care old TARN'!B8</f>
        <v>0.75986659255141697</v>
      </c>
      <c r="C21" s="1">
        <f>'[3]MTC equivalent care old TARN'!C8</f>
        <v>0.72441074666227101</v>
      </c>
      <c r="D21" s="1">
        <f>'[3]MTC equivalent care old TARN'!D8</f>
        <v>0.31914999999999999</v>
      </c>
      <c r="E21" s="1">
        <f>'[3]MTC equivalent care old TARN'!E8</f>
        <v>4.3650000000000001E-2</v>
      </c>
      <c r="F21" s="1">
        <f>'[3]MTC equivalent care old TARN'!F8</f>
        <v>1.755E-2</v>
      </c>
      <c r="G21" s="2">
        <f>'[3]MTC equivalent care old TARN'!G8</f>
        <v>32.695028570985897</v>
      </c>
      <c r="H21" s="3">
        <f>'[3]MTC equivalent care old TARN'!H8</f>
        <v>25.977014162690999</v>
      </c>
      <c r="I21" s="3">
        <f>'[3]MTC equivalent care old TARN'!I8</f>
        <v>13.6774439653401</v>
      </c>
      <c r="J21" s="4">
        <f>'[3]MTC equivalent care old TARN'!J8</f>
        <v>60944.100291141003</v>
      </c>
      <c r="K21" s="4">
        <f>'[3]MTC equivalent care old TARN'!K8</f>
        <v>34368.5580477357</v>
      </c>
      <c r="L21" s="1">
        <f>'[3]MTC equivalent care old TARN'!L8</f>
        <v>8.9950000000000002E-2</v>
      </c>
      <c r="M21" s="1">
        <f>'[3]MTC equivalent care old TARN'!M8</f>
        <v>0.14699999999999999</v>
      </c>
    </row>
    <row r="22" spans="1:13" x14ac:dyDescent="0.25">
      <c r="A22" t="str">
        <f>'[3]MTC equivalent care old TARN'!A9</f>
        <v>sens_57_spec_80</v>
      </c>
      <c r="B22" s="1">
        <f>'[3]MTC equivalent care old TARN'!B9</f>
        <v>0.71261812117843204</v>
      </c>
      <c r="C22" s="1">
        <f>'[3]MTC equivalent care old TARN'!C9</f>
        <v>0.76182627328168795</v>
      </c>
      <c r="D22" s="1">
        <f>'[3]MTC equivalent care old TARN'!D9</f>
        <v>0.28084999999999999</v>
      </c>
      <c r="E22" s="1">
        <f>'[3]MTC equivalent care old TARN'!E9</f>
        <v>4.3799999999999999E-2</v>
      </c>
      <c r="F22" s="1">
        <f>'[3]MTC equivalent care old TARN'!F9</f>
        <v>1.7600000000000001E-2</v>
      </c>
      <c r="G22" s="2">
        <f>'[3]MTC equivalent care old TARN'!G9</f>
        <v>32.6933500275805</v>
      </c>
      <c r="H22" s="3">
        <f>'[3]MTC equivalent care old TARN'!H9</f>
        <v>25.975822234883001</v>
      </c>
      <c r="I22" s="3">
        <f>'[3]MTC equivalent care old TARN'!I9</f>
        <v>13.6764991316837</v>
      </c>
      <c r="J22" s="4">
        <f>'[3]MTC equivalent care old TARN'!J9</f>
        <v>60907.984265651503</v>
      </c>
      <c r="K22" s="4">
        <f>'[3]MTC equivalent care old TARN'!K9</f>
        <v>34336.503585728897</v>
      </c>
      <c r="L22" s="1">
        <f>'[3]MTC equivalent care old TARN'!L9</f>
        <v>8.9950000000000002E-2</v>
      </c>
      <c r="M22" s="1">
        <f>'[3]MTC equivalent care old TARN'!M9</f>
        <v>0.14699999999999999</v>
      </c>
    </row>
    <row r="23" spans="1:13" x14ac:dyDescent="0.25">
      <c r="A23" t="str">
        <f>'[3]MTC equivalent care old TARN'!A10</f>
        <v>sens_28_spec_89</v>
      </c>
      <c r="B23" s="1">
        <f>'[3]MTC equivalent care old TARN'!B10</f>
        <v>0.52140077821011699</v>
      </c>
      <c r="C23" s="1">
        <f>'[3]MTC equivalent care old TARN'!C10</f>
        <v>0.84209658809955501</v>
      </c>
      <c r="D23" s="1">
        <f>'[3]MTC equivalent care old TARN'!D10</f>
        <v>0.19059999999999999</v>
      </c>
      <c r="E23" s="1">
        <f>'[3]MTC equivalent care old TARN'!E10</f>
        <v>4.4249999999999998E-2</v>
      </c>
      <c r="F23" s="1">
        <f>'[3]MTC equivalent care old TARN'!F10</f>
        <v>1.78E-2</v>
      </c>
      <c r="G23" s="2">
        <f>'[3]MTC equivalent care old TARN'!G10</f>
        <v>32.680760673528503</v>
      </c>
      <c r="H23" s="3">
        <f>'[3]MTC equivalent care old TARN'!H10</f>
        <v>25.966734300672499</v>
      </c>
      <c r="I23" s="3">
        <f>'[3]MTC equivalent care old TARN'!I10</f>
        <v>13.6711091378987</v>
      </c>
      <c r="J23" s="4">
        <f>'[3]MTC equivalent care old TARN'!J10</f>
        <v>60727.267535022802</v>
      </c>
      <c r="K23" s="4">
        <f>'[3]MTC equivalent care old TARN'!K10</f>
        <v>34208.091993748203</v>
      </c>
      <c r="L23" s="1">
        <f>'[3]MTC equivalent care old TARN'!L10</f>
        <v>8.9950000000000002E-2</v>
      </c>
      <c r="M23" s="1">
        <f>'[3]MTC equivalent care old TARN'!M10</f>
        <v>0.14699999999999999</v>
      </c>
    </row>
    <row r="25" spans="1:13" x14ac:dyDescent="0.25">
      <c r="A25" t="s">
        <v>1</v>
      </c>
    </row>
    <row r="26" spans="1:13" x14ac:dyDescent="0.25">
      <c r="B26" t="str">
        <f>'[2]new TARN equations'!B1</f>
        <v>Sens_DR</v>
      </c>
      <c r="C26" t="str">
        <f>'[2]new TARN equations'!C1</f>
        <v>Spec_DR</v>
      </c>
      <c r="D26" t="str">
        <f>'[2]new TARN equations'!D1</f>
        <v>Number_recieving_MTC_care</v>
      </c>
      <c r="E26" t="str">
        <f>'[2]new TARN equations'!E1</f>
        <v>proportion_died_before_discharge</v>
      </c>
      <c r="F26" t="str">
        <f>'[2]new TARN equations'!F1</f>
        <v>proportion_died_between_discharge_and_1_year</v>
      </c>
      <c r="G26" t="str">
        <f>'[2]new TARN equations'!G1</f>
        <v>Years_lived</v>
      </c>
      <c r="H26" t="str">
        <f>'[2]new TARN equations'!H1</f>
        <v>undiscounted_QALYs</v>
      </c>
      <c r="I26" t="str">
        <f>'[2]new TARN equations'!I1</f>
        <v>discounted_QALYs</v>
      </c>
      <c r="J26" t="str">
        <f>'[2]new TARN equations'!J1</f>
        <v>undiscounted_Costs</v>
      </c>
      <c r="K26" t="str">
        <f>'[2]new TARN equations'!K1</f>
        <v>discounted_Costs</v>
      </c>
      <c r="L26" t="str">
        <f>'[2]new TARN equations'!L1</f>
        <v>proportion_ISS_over_16</v>
      </c>
      <c r="M26" t="str">
        <f>'[2]new TARN equations'!M1</f>
        <v>proportion_ISS_over_8_under_16</v>
      </c>
    </row>
    <row r="27" spans="1:13" x14ac:dyDescent="0.25">
      <c r="A27" t="str">
        <f>'[2]new TARN equations'!A2</f>
        <v>sens_100_spec_3</v>
      </c>
      <c r="B27" s="1">
        <f>'[2]new TARN equations'!B2</f>
        <v>0.99833240689271796</v>
      </c>
      <c r="C27" s="1">
        <f>'[2]new TARN equations'!C2</f>
        <v>2.36800175814516E-2</v>
      </c>
      <c r="D27" s="1">
        <f>'[2]new TARN equations'!D2</f>
        <v>0.97829999999999995</v>
      </c>
      <c r="E27" s="1">
        <f>'[2]new TARN equations'!E2</f>
        <v>2.7050000000000001E-2</v>
      </c>
      <c r="F27" s="1">
        <f>'[2]new TARN equations'!F2</f>
        <v>1.7600000000000001E-2</v>
      </c>
      <c r="G27" s="2">
        <f>'[2]new TARN equations'!G2</f>
        <v>32.959495946927198</v>
      </c>
      <c r="H27" s="3">
        <f>'[2]new TARN equations'!H2</f>
        <v>26.182163233279599</v>
      </c>
      <c r="I27" s="3">
        <f>'[2]new TARN equations'!I2</f>
        <v>13.802422962199801</v>
      </c>
      <c r="J27" s="4">
        <f>'[2]new TARN equations'!J2</f>
        <v>62329.995345692601</v>
      </c>
      <c r="K27" s="4">
        <f>'[2]new TARN equations'!K2</f>
        <v>35328.036782698699</v>
      </c>
      <c r="L27" s="1">
        <f>'[2]new TARN equations'!L2</f>
        <v>8.9950000000000002E-2</v>
      </c>
      <c r="M27" s="1">
        <f>'[2]new TARN equations'!M2</f>
        <v>0.14699999999999999</v>
      </c>
    </row>
    <row r="28" spans="1:13" x14ac:dyDescent="0.25">
      <c r="A28" t="str">
        <f>'[2]new TARN equations'!A3</f>
        <v>sens_95_spec_19</v>
      </c>
      <c r="B28" s="1">
        <f>'[2]new TARN equations'!B3</f>
        <v>0.96331295163980002</v>
      </c>
      <c r="C28" s="1">
        <f>'[2]new TARN equations'!C3</f>
        <v>0.177078182517444</v>
      </c>
      <c r="D28" s="1">
        <f>'[2]new TARN equations'!D3</f>
        <v>0.83555000000000001</v>
      </c>
      <c r="E28" s="1">
        <f>'[2]new TARN equations'!E3</f>
        <v>2.7150000000000001E-2</v>
      </c>
      <c r="F28" s="1">
        <f>'[2]new TARN equations'!F3</f>
        <v>1.77E-2</v>
      </c>
      <c r="G28" s="2">
        <f>'[2]new TARN equations'!G3</f>
        <v>32.957301770161401</v>
      </c>
      <c r="H28" s="3">
        <f>'[2]new TARN equations'!H3</f>
        <v>26.1804968060509</v>
      </c>
      <c r="I28" s="3">
        <f>'[2]new TARN equations'!I3</f>
        <v>13.8011659602065</v>
      </c>
      <c r="J28" s="4">
        <f>'[2]new TARN equations'!J3</f>
        <v>62277.027863026597</v>
      </c>
      <c r="K28" s="4">
        <f>'[2]new TARN equations'!K3</f>
        <v>35278.0086357408</v>
      </c>
      <c r="L28" s="1">
        <f>'[2]new TARN equations'!L3</f>
        <v>8.9950000000000002E-2</v>
      </c>
      <c r="M28" s="1">
        <f>'[2]new TARN equations'!M3</f>
        <v>0.14699999999999999</v>
      </c>
    </row>
    <row r="29" spans="1:13" x14ac:dyDescent="0.25">
      <c r="A29" t="str">
        <f>'[2]new TARN equations'!A4</f>
        <v>sens_90_spec_58</v>
      </c>
      <c r="B29" s="1">
        <f>'[2]new TARN equations'!B4</f>
        <v>0.936075597554197</v>
      </c>
      <c r="C29" s="1">
        <f>'[2]new TARN equations'!C4</f>
        <v>0.55260699961540605</v>
      </c>
      <c r="D29" s="1">
        <f>'[2]new TARN equations'!D4</f>
        <v>0.49135000000000001</v>
      </c>
      <c r="E29" s="1">
        <f>'[2]new TARN equations'!E4</f>
        <v>2.7199999999999998E-2</v>
      </c>
      <c r="F29" s="1">
        <f>'[2]new TARN equations'!F4</f>
        <v>1.77E-2</v>
      </c>
      <c r="G29" s="2">
        <f>'[2]new TARN equations'!G4</f>
        <v>32.956034187032401</v>
      </c>
      <c r="H29" s="3">
        <f>'[2]new TARN equations'!H4</f>
        <v>26.179638417194401</v>
      </c>
      <c r="I29" s="3">
        <f>'[2]new TARN equations'!I4</f>
        <v>13.8005872713473</v>
      </c>
      <c r="J29" s="4">
        <f>'[2]new TARN equations'!J4</f>
        <v>62176.287129026598</v>
      </c>
      <c r="K29" s="4">
        <f>'[2]new TARN equations'!K4</f>
        <v>35184.379442947997</v>
      </c>
      <c r="L29" s="1">
        <f>'[2]new TARN equations'!L4</f>
        <v>8.9950000000000002E-2</v>
      </c>
      <c r="M29" s="1">
        <f>'[2]new TARN equations'!M4</f>
        <v>0.14699999999999999</v>
      </c>
    </row>
    <row r="30" spans="1:13" x14ac:dyDescent="0.25">
      <c r="A30" t="str">
        <f>'[2]new TARN equations'!A5</f>
        <v>sens_88_spec_63</v>
      </c>
      <c r="B30" s="1">
        <f>'[2]new TARN equations'!B5</f>
        <v>0.91550861589772103</v>
      </c>
      <c r="C30" s="1">
        <f>'[2]new TARN equations'!C5</f>
        <v>0.59683533871765304</v>
      </c>
      <c r="D30" s="1">
        <f>'[2]new TARN equations'!D5</f>
        <v>0.44924999999999998</v>
      </c>
      <c r="E30" s="1">
        <f>'[2]new TARN equations'!E5</f>
        <v>2.7199999999999998E-2</v>
      </c>
      <c r="F30" s="1">
        <f>'[2]new TARN equations'!F5</f>
        <v>1.78E-2</v>
      </c>
      <c r="G30" s="2">
        <f>'[2]new TARN equations'!G5</f>
        <v>32.951587828344202</v>
      </c>
      <c r="H30" s="3">
        <f>'[2]new TARN equations'!H5</f>
        <v>26.1765070848978</v>
      </c>
      <c r="I30" s="3">
        <f>'[2]new TARN equations'!I5</f>
        <v>13.799013516107999</v>
      </c>
      <c r="J30" s="4">
        <f>'[2]new TARN equations'!J5</f>
        <v>62116.121755237597</v>
      </c>
      <c r="K30" s="4">
        <f>'[2]new TARN equations'!K5</f>
        <v>35150.479766989702</v>
      </c>
      <c r="L30" s="1">
        <f>'[2]new TARN equations'!L5</f>
        <v>8.9950000000000002E-2</v>
      </c>
      <c r="M30" s="1">
        <f>'[2]new TARN equations'!M5</f>
        <v>0.14699999999999999</v>
      </c>
    </row>
    <row r="31" spans="1:13" x14ac:dyDescent="0.25">
      <c r="A31" t="str">
        <f>'[2]new TARN equations'!A6</f>
        <v>sens_75_spec_66</v>
      </c>
      <c r="B31" s="1">
        <f>'[2]new TARN equations'!B6</f>
        <v>0.82879377431906598</v>
      </c>
      <c r="C31" s="1">
        <f>'[2]new TARN equations'!C6</f>
        <v>0.62293280588978595</v>
      </c>
      <c r="D31" s="1">
        <f>'[2]new TARN equations'!D6</f>
        <v>0.41770000000000002</v>
      </c>
      <c r="E31" s="1">
        <f>'[2]new TARN equations'!E6</f>
        <v>2.76E-2</v>
      </c>
      <c r="F31" s="1">
        <f>'[2]new TARN equations'!F6</f>
        <v>1.78E-2</v>
      </c>
      <c r="G31" s="2">
        <f>'[2]new TARN equations'!G6</f>
        <v>32.944423659654298</v>
      </c>
      <c r="H31" s="3">
        <f>'[2]new TARN equations'!H6</f>
        <v>26.171614417738301</v>
      </c>
      <c r="I31" s="3">
        <f>'[2]new TARN equations'!I6</f>
        <v>13.795731281331999</v>
      </c>
      <c r="J31" s="4">
        <f>'[2]new TARN equations'!J6</f>
        <v>61995.724455541203</v>
      </c>
      <c r="K31" s="4">
        <f>'[2]new TARN equations'!K6</f>
        <v>35063.377990003799</v>
      </c>
      <c r="L31" s="1">
        <f>'[2]new TARN equations'!L6</f>
        <v>8.9950000000000002E-2</v>
      </c>
      <c r="M31" s="1">
        <f>'[2]new TARN equations'!M6</f>
        <v>0.14699999999999999</v>
      </c>
    </row>
    <row r="32" spans="1:13" x14ac:dyDescent="0.25">
      <c r="A32" t="str">
        <f>'[2]new TARN equations'!A7</f>
        <v>sens_70_spec_70</v>
      </c>
      <c r="B32" s="1">
        <f>'[2]new TARN equations'!B7</f>
        <v>0.79155086158977195</v>
      </c>
      <c r="C32" s="1">
        <f>'[2]new TARN equations'!C7</f>
        <v>0.66639195648590699</v>
      </c>
      <c r="D32" s="1">
        <f>'[2]new TARN equations'!D7</f>
        <v>0.37480000000000002</v>
      </c>
      <c r="E32" s="1">
        <f>'[2]new TARN equations'!E7</f>
        <v>2.7650000000000001E-2</v>
      </c>
      <c r="F32" s="1">
        <f>'[2]new TARN equations'!F7</f>
        <v>1.7850000000000001E-2</v>
      </c>
      <c r="G32" s="2">
        <f>'[2]new TARN equations'!G7</f>
        <v>32.941993109611701</v>
      </c>
      <c r="H32" s="3">
        <f>'[2]new TARN equations'!H7</f>
        <v>26.1698854957666</v>
      </c>
      <c r="I32" s="3">
        <f>'[2]new TARN equations'!I7</f>
        <v>13.7948095335066</v>
      </c>
      <c r="J32" s="4">
        <f>'[2]new TARN equations'!J7</f>
        <v>61952.419309867</v>
      </c>
      <c r="K32" s="4">
        <f>'[2]new TARN equations'!K7</f>
        <v>35032.089717016803</v>
      </c>
      <c r="L32" s="1">
        <f>'[2]new TARN equations'!L7</f>
        <v>8.9950000000000002E-2</v>
      </c>
      <c r="M32" s="1">
        <f>'[2]new TARN equations'!M7</f>
        <v>0.14699999999999999</v>
      </c>
    </row>
    <row r="33" spans="1:13" x14ac:dyDescent="0.25">
      <c r="A33" t="str">
        <f>'[2]new TARN equations'!A8</f>
        <v>sens_64_spec_76</v>
      </c>
      <c r="B33" s="1">
        <f>'[2]new TARN equations'!B8</f>
        <v>0.75986659255141697</v>
      </c>
      <c r="C33" s="1">
        <f>'[2]new TARN equations'!C8</f>
        <v>0.72441074666227101</v>
      </c>
      <c r="D33" s="1">
        <f>'[2]new TARN equations'!D8</f>
        <v>0.31914999999999999</v>
      </c>
      <c r="E33" s="1">
        <f>'[2]new TARN equations'!E8</f>
        <v>2.775E-2</v>
      </c>
      <c r="F33" s="1">
        <f>'[2]new TARN equations'!F8</f>
        <v>1.7899999999999999E-2</v>
      </c>
      <c r="G33" s="2">
        <f>'[2]new TARN equations'!G8</f>
        <v>32.938573765246197</v>
      </c>
      <c r="H33" s="3">
        <f>'[2]new TARN equations'!H8</f>
        <v>26.167464324448499</v>
      </c>
      <c r="I33" s="3">
        <f>'[2]new TARN equations'!I8</f>
        <v>13.7934499717212</v>
      </c>
      <c r="J33" s="4">
        <f>'[2]new TARN equations'!J8</f>
        <v>61896.924914705698</v>
      </c>
      <c r="K33" s="4">
        <f>'[2]new TARN equations'!K8</f>
        <v>34992.776501931403</v>
      </c>
      <c r="L33" s="1">
        <f>'[2]new TARN equations'!L8</f>
        <v>8.9950000000000002E-2</v>
      </c>
      <c r="M33" s="1">
        <f>'[2]new TARN equations'!M8</f>
        <v>0.14699999999999999</v>
      </c>
    </row>
    <row r="34" spans="1:13" x14ac:dyDescent="0.25">
      <c r="A34" t="str">
        <f>'[2]new TARN equations'!A9</f>
        <v>sens_57_spec_80</v>
      </c>
      <c r="B34" s="1">
        <f>'[2]new TARN equations'!B9</f>
        <v>0.71261812117843204</v>
      </c>
      <c r="C34" s="1">
        <f>'[2]new TARN equations'!C9</f>
        <v>0.76182627328168795</v>
      </c>
      <c r="D34" s="1">
        <f>'[2]new TARN equations'!D9</f>
        <v>0.28084999999999999</v>
      </c>
      <c r="E34" s="1">
        <f>'[2]new TARN equations'!E9</f>
        <v>2.785E-2</v>
      </c>
      <c r="F34" s="1">
        <f>'[2]new TARN equations'!F9</f>
        <v>1.7950000000000001E-2</v>
      </c>
      <c r="G34" s="2">
        <f>'[2]new TARN equations'!G9</f>
        <v>32.937789656560398</v>
      </c>
      <c r="H34" s="3">
        <f>'[2]new TARN equations'!H9</f>
        <v>26.166925748203301</v>
      </c>
      <c r="I34" s="3">
        <f>'[2]new TARN equations'!I9</f>
        <v>13.792982774957499</v>
      </c>
      <c r="J34" s="4">
        <f>'[2]new TARN equations'!J9</f>
        <v>61867.721267343899</v>
      </c>
      <c r="K34" s="4">
        <f>'[2]new TARN equations'!K9</f>
        <v>34965.319226084699</v>
      </c>
      <c r="L34" s="1">
        <f>'[2]new TARN equations'!L9</f>
        <v>8.9950000000000002E-2</v>
      </c>
      <c r="M34" s="1">
        <f>'[2]new TARN equations'!M9</f>
        <v>0.14699999999999999</v>
      </c>
    </row>
    <row r="35" spans="1:13" x14ac:dyDescent="0.25">
      <c r="A35" t="str">
        <f>'[2]new TARN equations'!A10</f>
        <v>sens_28_spec_89</v>
      </c>
      <c r="B35" s="1">
        <f>'[2]new TARN equations'!B10</f>
        <v>0.52140077821011699</v>
      </c>
      <c r="C35" s="1">
        <f>'[2]new TARN equations'!C10</f>
        <v>0.84209658809955501</v>
      </c>
      <c r="D35" s="1">
        <f>'[2]new TARN equations'!D10</f>
        <v>0.19059999999999999</v>
      </c>
      <c r="E35" s="1">
        <f>'[2]new TARN equations'!E10</f>
        <v>2.8199999999999999E-2</v>
      </c>
      <c r="F35" s="1">
        <f>'[2]new TARN equations'!F10</f>
        <v>1.8200000000000001E-2</v>
      </c>
      <c r="G35" s="2">
        <f>'[2]new TARN equations'!G10</f>
        <v>32.924777072180298</v>
      </c>
      <c r="H35" s="3">
        <f>'[2]new TARN equations'!H10</f>
        <v>26.157679321846999</v>
      </c>
      <c r="I35" s="3">
        <f>'[2]new TARN equations'!I10</f>
        <v>13.787292867844499</v>
      </c>
      <c r="J35" s="4">
        <f>'[2]new TARN equations'!J10</f>
        <v>61669.718153632202</v>
      </c>
      <c r="K35" s="4">
        <f>'[2]new TARN equations'!K10</f>
        <v>34822.072274897298</v>
      </c>
      <c r="L35" s="1">
        <f>'[2]new TARN equations'!L10</f>
        <v>8.9950000000000002E-2</v>
      </c>
      <c r="M35" s="1">
        <f>'[2]new TARN equations'!M10</f>
        <v>0.14699999999999999</v>
      </c>
    </row>
    <row r="37" spans="1:13" x14ac:dyDescent="0.25">
      <c r="A37" t="s">
        <v>3</v>
      </c>
    </row>
    <row r="38" spans="1:13" x14ac:dyDescent="0.25">
      <c r="B38" t="str">
        <f>'[4]MTC v no MTC'!B1</f>
        <v>Sens_DR</v>
      </c>
      <c r="C38" t="str">
        <f>'[4]MTC v no MTC'!C1</f>
        <v>Spec_DR</v>
      </c>
      <c r="D38" t="str">
        <f>'[4]MTC v no MTC'!D1</f>
        <v>Number_recieving_MTC_care</v>
      </c>
      <c r="E38" t="str">
        <f>'[4]MTC v no MTC'!E1</f>
        <v>proportion_died_before_discharge</v>
      </c>
      <c r="F38" t="str">
        <f>'[4]MTC v no MTC'!F1</f>
        <v>proportion_died_between_discharge_and_1_year</v>
      </c>
      <c r="G38" t="str">
        <f>'[4]MTC v no MTC'!G1</f>
        <v>Years_lived</v>
      </c>
      <c r="H38" t="str">
        <f>'[4]MTC v no MTC'!H1</f>
        <v>undiscounted_QALYs</v>
      </c>
      <c r="I38" t="str">
        <f>'[4]MTC v no MTC'!I1</f>
        <v>discounted_QALYs</v>
      </c>
      <c r="J38" t="str">
        <f>'[4]MTC v no MTC'!J1</f>
        <v>undiscounted_Costs</v>
      </c>
      <c r="K38" t="str">
        <f>'[4]MTC v no MTC'!K1</f>
        <v>discounted_Costs</v>
      </c>
      <c r="L38" t="str">
        <f>'[4]MTC v no MTC'!L1</f>
        <v>proportion_ISS_over_16</v>
      </c>
      <c r="M38" t="str">
        <f>'[4]MTC v no MTC'!M1</f>
        <v>proportion_ISS_over_8_under_16</v>
      </c>
    </row>
    <row r="39" spans="1:13" x14ac:dyDescent="0.25">
      <c r="A39" t="str">
        <f>'[4]MTC v no MTC'!A2</f>
        <v>All_MTC</v>
      </c>
      <c r="B39" s="1">
        <f>'[4]MTC v no MTC'!B2</f>
        <v>1</v>
      </c>
      <c r="C39" s="1" t="str">
        <f>'[4]MTC v no MTC'!C2</f>
        <v>NA</v>
      </c>
      <c r="D39" s="1">
        <f>'[4]MTC v no MTC'!D2</f>
        <v>1</v>
      </c>
      <c r="E39" s="1">
        <f>'[4]MTC v no MTC'!E2</f>
        <v>0.14265</v>
      </c>
      <c r="F39" s="1">
        <f>'[4]MTC v no MTC'!F2</f>
        <v>2.64E-2</v>
      </c>
      <c r="G39" s="2">
        <f>'[4]MTC v no MTC'!G2</f>
        <v>19.0316494413557</v>
      </c>
      <c r="H39" s="3">
        <f>'[4]MTC v no MTC'!H2</f>
        <v>13.5786825620808</v>
      </c>
      <c r="I39" s="3">
        <f>'[4]MTC v no MTC'!I2</f>
        <v>8.1412130614820395</v>
      </c>
      <c r="J39" s="4">
        <f>'[4]MTC v no MTC'!J2</f>
        <v>208662.65056257599</v>
      </c>
      <c r="K39" s="4">
        <f>'[4]MTC v no MTC'!K2</f>
        <v>123967.32227251701</v>
      </c>
      <c r="L39" s="1">
        <f>'[4]MTC v no MTC'!L2</f>
        <v>1</v>
      </c>
      <c r="M39" s="1">
        <f>'[4]MTC v no MTC'!M2</f>
        <v>0</v>
      </c>
    </row>
    <row r="40" spans="1:13" x14ac:dyDescent="0.25">
      <c r="A40" t="str">
        <f>'[4]MTC v no MTC'!A3</f>
        <v>No_MTC</v>
      </c>
      <c r="B40" s="1">
        <f>'[4]MTC v no MTC'!B3</f>
        <v>0</v>
      </c>
      <c r="C40" s="1" t="str">
        <f>'[4]MTC v no MTC'!C3</f>
        <v>NA</v>
      </c>
      <c r="D40" s="1">
        <f>'[4]MTC v no MTC'!D3</f>
        <v>0</v>
      </c>
      <c r="E40" s="1">
        <f>'[4]MTC v no MTC'!E3</f>
        <v>0.17560000000000001</v>
      </c>
      <c r="F40" s="1">
        <f>'[4]MTC v no MTC'!F3</f>
        <v>4.1450000000000001E-2</v>
      </c>
      <c r="G40" s="2">
        <f>'[4]MTC v no MTC'!G3</f>
        <v>18.229833761673099</v>
      </c>
      <c r="H40" s="3">
        <f>'[4]MTC v no MTC'!H3</f>
        <v>13.0153641875182</v>
      </c>
      <c r="I40" s="3">
        <f>'[4]MTC v no MTC'!I3</f>
        <v>7.7936476084910797</v>
      </c>
      <c r="J40" s="4">
        <f>'[4]MTC v no MTC'!J3</f>
        <v>199517.34088919201</v>
      </c>
      <c r="K40" s="4">
        <f>'[4]MTC v no MTC'!K3</f>
        <v>118540.32220653001</v>
      </c>
      <c r="L40" s="1">
        <f>'[4]MTC v no MTC'!L3</f>
        <v>1</v>
      </c>
      <c r="M40" s="1">
        <f>'[4]MTC v no MTC'!M3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55928-9AF2-4933-BF15-F95B8BEA3AC1}">
  <dimension ref="A1:M29"/>
  <sheetViews>
    <sheetView tabSelected="1" workbookViewId="0">
      <selection activeCell="A3" sqref="A3:A11"/>
    </sheetView>
  </sheetViews>
  <sheetFormatPr defaultRowHeight="15" x14ac:dyDescent="0.25"/>
  <cols>
    <col min="1" max="1" width="21.42578125" customWidth="1"/>
    <col min="2" max="2" width="30.28515625" bestFit="1" customWidth="1"/>
    <col min="3" max="4" width="26.85546875" customWidth="1"/>
    <col min="5" max="5" width="22.5703125" bestFit="1" customWidth="1"/>
    <col min="6" max="6" width="17" bestFit="1" customWidth="1"/>
    <col min="7" max="7" width="21.7109375" customWidth="1"/>
    <col min="8" max="8" width="10.28515625" bestFit="1" customWidth="1"/>
    <col min="9" max="9" width="12.28515625" bestFit="1" customWidth="1"/>
    <col min="10" max="10" width="57.5703125" bestFit="1" customWidth="1"/>
    <col min="11" max="11" width="57.5703125" customWidth="1"/>
    <col min="12" max="12" width="32.5703125" customWidth="1"/>
    <col min="13" max="13" width="13.7109375" customWidth="1"/>
  </cols>
  <sheetData>
    <row r="1" spans="1:13" ht="21" x14ac:dyDescent="0.35">
      <c r="A1" s="12" t="s">
        <v>24</v>
      </c>
      <c r="B1" s="12"/>
      <c r="C1" s="12"/>
      <c r="D1" s="12"/>
      <c r="E1" s="12"/>
      <c r="F1" s="12"/>
      <c r="G1" s="12"/>
      <c r="H1" s="12"/>
      <c r="I1" s="12"/>
      <c r="J1" s="12"/>
      <c r="L1" t="s">
        <v>25</v>
      </c>
      <c r="M1">
        <v>78257.915571693185</v>
      </c>
    </row>
    <row r="2" spans="1:13" ht="45" x14ac:dyDescent="0.25">
      <c r="A2" s="8" t="s">
        <v>17</v>
      </c>
      <c r="B2" s="9" t="s">
        <v>8</v>
      </c>
      <c r="C2" s="9" t="s">
        <v>7</v>
      </c>
      <c r="D2" s="9" t="s">
        <v>18</v>
      </c>
      <c r="E2" s="8" t="s">
        <v>5</v>
      </c>
      <c r="F2" s="8" t="s">
        <v>6</v>
      </c>
      <c r="G2" s="9" t="s">
        <v>21</v>
      </c>
      <c r="H2" s="8" t="s">
        <v>19</v>
      </c>
      <c r="I2" s="8" t="s">
        <v>20</v>
      </c>
      <c r="J2" s="8" t="s">
        <v>23</v>
      </c>
      <c r="K2" s="8"/>
      <c r="L2" s="8" t="s">
        <v>26</v>
      </c>
      <c r="M2" s="6">
        <f>MAX(L3:L11)</f>
        <v>1037231.7030240116</v>
      </c>
    </row>
    <row r="3" spans="1:13" ht="30" x14ac:dyDescent="0.25">
      <c r="A3" s="5" t="s">
        <v>16</v>
      </c>
      <c r="B3" s="7">
        <f>Sheet1!D11</f>
        <v>0.19059999999999999</v>
      </c>
      <c r="C3" s="7">
        <f>Sheet1!E11</f>
        <v>4.2250000000000003E-2</v>
      </c>
      <c r="D3" s="7">
        <f>Sheet1!F11</f>
        <v>1.78E-2</v>
      </c>
      <c r="E3" s="2">
        <f>Sheet1!G11</f>
        <v>32.709635873331898</v>
      </c>
      <c r="F3" s="3">
        <f>Sheet1!I11</f>
        <v>13.684934254860799</v>
      </c>
      <c r="G3" s="4">
        <f>Sheet1!K11</f>
        <v>34406.555711200199</v>
      </c>
      <c r="H3" t="s">
        <v>22</v>
      </c>
      <c r="I3" t="s">
        <v>22</v>
      </c>
      <c r="L3" s="6">
        <f>F3*$M$1-G3</f>
        <v>1036547.8738098682</v>
      </c>
    </row>
    <row r="4" spans="1:13" ht="30" x14ac:dyDescent="0.25">
      <c r="A4" s="5" t="s">
        <v>15</v>
      </c>
      <c r="B4" s="7">
        <f>Sheet1!D10</f>
        <v>0.28084999999999999</v>
      </c>
      <c r="C4" s="7">
        <f>Sheet1!E10</f>
        <v>4.165E-2</v>
      </c>
      <c r="D4" s="7">
        <f>Sheet1!F10</f>
        <v>1.7600000000000001E-2</v>
      </c>
      <c r="E4" s="2">
        <f>Sheet1!G10</f>
        <v>32.721032736315301</v>
      </c>
      <c r="F4" s="3">
        <f>Sheet1!I10</f>
        <v>13.689859434388399</v>
      </c>
      <c r="G4" s="4">
        <f>Sheet1!K10</f>
        <v>34540.660152336997</v>
      </c>
      <c r="H4" s="3">
        <f>F4-F3</f>
        <v>4.9251795275999655E-3</v>
      </c>
      <c r="I4" s="4">
        <f>G4-G3</f>
        <v>134.10444113679841</v>
      </c>
      <c r="J4" s="4">
        <f>I4/H4</f>
        <v>27228.335614021235</v>
      </c>
      <c r="K4" s="4"/>
      <c r="L4" s="6">
        <f t="shared" ref="L4:L11" si="0">F4*$M$1-G4</f>
        <v>1036799.2036523777</v>
      </c>
    </row>
    <row r="5" spans="1:13" ht="30" x14ac:dyDescent="0.25">
      <c r="A5" s="5" t="s">
        <v>14</v>
      </c>
      <c r="B5" s="7">
        <f>Sheet1!D9</f>
        <v>0.31914999999999999</v>
      </c>
      <c r="C5" s="7">
        <f>Sheet1!E9</f>
        <v>4.1450000000000001E-2</v>
      </c>
      <c r="D5" s="7">
        <f>Sheet1!F9</f>
        <v>1.755E-2</v>
      </c>
      <c r="E5" s="2">
        <f>Sheet1!G9</f>
        <v>32.722063118681199</v>
      </c>
      <c r="F5" s="3">
        <f>Sheet1!I9</f>
        <v>13.6904761124666</v>
      </c>
      <c r="G5" s="4">
        <f>Sheet1!K9</f>
        <v>34572.202324452803</v>
      </c>
      <c r="H5" s="3" t="s">
        <v>22</v>
      </c>
      <c r="I5" s="4" t="s">
        <v>22</v>
      </c>
      <c r="J5" s="4" t="str">
        <f>"Extendedly Dominated by "&amp;A6</f>
        <v>Extendedly Dominated by Sensitivity 69.8%, 
Specificity 70.1%</v>
      </c>
      <c r="K5" s="4"/>
      <c r="L5" s="6">
        <f t="shared" si="0"/>
        <v>1036815.9214212408</v>
      </c>
    </row>
    <row r="6" spans="1:13" ht="30" x14ac:dyDescent="0.25">
      <c r="A6" s="5" t="s">
        <v>13</v>
      </c>
      <c r="B6" s="7">
        <f>Sheet1!D8</f>
        <v>0.37480000000000002</v>
      </c>
      <c r="C6" s="7">
        <f>Sheet1!E8</f>
        <v>4.1300000000000003E-2</v>
      </c>
      <c r="D6" s="7">
        <f>Sheet1!F8</f>
        <v>1.7500000000000002E-2</v>
      </c>
      <c r="E6" s="2">
        <f>Sheet1!G8</f>
        <v>32.726295145852397</v>
      </c>
      <c r="F6" s="3">
        <f>Sheet1!I8</f>
        <v>13.6922423750565</v>
      </c>
      <c r="G6" s="4">
        <f>Sheet1!K8</f>
        <v>34617.320652456998</v>
      </c>
      <c r="H6" s="3" t="s">
        <v>22</v>
      </c>
      <c r="I6" s="4" t="s">
        <v>22</v>
      </c>
      <c r="J6" s="4" t="str">
        <f>"Extendedly Dominated by "&amp;A8</f>
        <v>Extendedly Dominated by Sensitivity 87.5%, 
Specificity 62.8%</v>
      </c>
      <c r="K6" s="4"/>
      <c r="L6" s="6">
        <f t="shared" si="0"/>
        <v>1036909.0271218745</v>
      </c>
    </row>
    <row r="7" spans="1:13" ht="30" x14ac:dyDescent="0.25">
      <c r="A7" s="5" t="s">
        <v>12</v>
      </c>
      <c r="B7" s="7">
        <f>Sheet1!D7</f>
        <v>0.41770000000000002</v>
      </c>
      <c r="C7" s="7">
        <f>Sheet1!E7</f>
        <v>4.1250000000000002E-2</v>
      </c>
      <c r="D7" s="7">
        <f>Sheet1!F7</f>
        <v>1.745E-2</v>
      </c>
      <c r="E7" s="2">
        <f>Sheet1!G7</f>
        <v>32.728611022616199</v>
      </c>
      <c r="F7" s="3">
        <f>Sheet1!I7</f>
        <v>13.693094231469001</v>
      </c>
      <c r="G7" s="4">
        <f>Sheet1!K7</f>
        <v>34646.474214176</v>
      </c>
      <c r="H7" s="3" t="s">
        <v>22</v>
      </c>
      <c r="I7" s="4" t="s">
        <v>22</v>
      </c>
      <c r="J7" s="4" t="str">
        <f>"Extendedly Dominated by "&amp;A9</f>
        <v>Extendedly Dominated by Sensitivity 90.4%, 
Specificity 58.4%</v>
      </c>
      <c r="K7" s="4"/>
      <c r="L7" s="6">
        <f t="shared" si="0"/>
        <v>1036946.5380673641</v>
      </c>
    </row>
    <row r="8" spans="1:13" ht="30" x14ac:dyDescent="0.25">
      <c r="A8" s="5" t="s">
        <v>11</v>
      </c>
      <c r="B8" s="7">
        <f>Sheet1!D6</f>
        <v>0.44924999999999998</v>
      </c>
      <c r="C8" s="7">
        <f>Sheet1!E6</f>
        <v>4.0750000000000001E-2</v>
      </c>
      <c r="D8" s="7">
        <f>Sheet1!F6</f>
        <v>1.7399999999999999E-2</v>
      </c>
      <c r="E8" s="2">
        <f>Sheet1!G6</f>
        <v>32.735220498734698</v>
      </c>
      <c r="F8" s="3">
        <f>Sheet1!I6</f>
        <v>13.6961531291395</v>
      </c>
      <c r="G8" s="4">
        <f>Sheet1!K6</f>
        <v>34729.798893076397</v>
      </c>
      <c r="H8" s="3" t="s">
        <v>22</v>
      </c>
      <c r="I8" s="4" t="s">
        <v>22</v>
      </c>
      <c r="J8" s="4" t="str">
        <f>"Extendedly Dominated by "&amp;A9</f>
        <v>Extendedly Dominated by Sensitivity 90.4%, 
Specificity 58.4%</v>
      </c>
      <c r="K8" s="4"/>
      <c r="L8" s="6">
        <f t="shared" si="0"/>
        <v>1037102.596344104</v>
      </c>
    </row>
    <row r="9" spans="1:13" ht="30" x14ac:dyDescent="0.25">
      <c r="A9" s="5" t="s">
        <v>10</v>
      </c>
      <c r="B9" s="7">
        <f>Sheet1!D5</f>
        <v>0.49135000000000001</v>
      </c>
      <c r="C9" s="7">
        <f>Sheet1!E5</f>
        <v>4.0750000000000001E-2</v>
      </c>
      <c r="D9" s="7">
        <f>Sheet1!F5</f>
        <v>1.7299999999999999E-2</v>
      </c>
      <c r="E9" s="2">
        <f>Sheet1!G5</f>
        <v>32.739666857422897</v>
      </c>
      <c r="F9" s="3">
        <f>Sheet1!I5</f>
        <v>13.6977268843789</v>
      </c>
      <c r="G9" s="4">
        <f>Sheet1!K5</f>
        <v>34763.698569034699</v>
      </c>
      <c r="H9" s="3">
        <f>F9-F4</f>
        <v>7.8674499905009299E-3</v>
      </c>
      <c r="I9" s="4">
        <f>G9-G4</f>
        <v>223.0384166977019</v>
      </c>
      <c r="J9" s="4">
        <f>I9/H9</f>
        <v>28349.518200560025</v>
      </c>
      <c r="K9" s="4"/>
      <c r="L9" s="6">
        <f t="shared" si="0"/>
        <v>1037191.8554728013</v>
      </c>
    </row>
    <row r="10" spans="1:13" ht="30" x14ac:dyDescent="0.25">
      <c r="A10" s="5" t="s">
        <v>9</v>
      </c>
      <c r="B10" s="7">
        <f>Sheet1!D4</f>
        <v>0.83555000000000001</v>
      </c>
      <c r="C10" s="7">
        <f>Sheet1!E4</f>
        <v>4.0649999999999999E-2</v>
      </c>
      <c r="D10" s="7">
        <f>Sheet1!F4</f>
        <v>1.7299999999999999E-2</v>
      </c>
      <c r="E10" s="2">
        <f>Sheet1!G4</f>
        <v>32.741982652131099</v>
      </c>
      <c r="F10" s="3">
        <f>Sheet1!I4</f>
        <v>13.698802269281799</v>
      </c>
      <c r="G10" s="4">
        <f>Sheet1!K4</f>
        <v>34866.588623329502</v>
      </c>
      <c r="H10" s="3" t="s">
        <v>22</v>
      </c>
      <c r="I10" s="4" t="s">
        <v>22</v>
      </c>
      <c r="J10" s="4" t="str">
        <f>"Extendedly Dominated by "&amp;A11</f>
        <v>Extendedly Dominated by Sensitivity 99.8%, 
Specificity 2.5%</v>
      </c>
      <c r="K10" s="4"/>
      <c r="L10" s="6">
        <f t="shared" si="0"/>
        <v>1037173.1227994445</v>
      </c>
    </row>
    <row r="11" spans="1:13" ht="30" x14ac:dyDescent="0.25">
      <c r="A11" s="5" t="s">
        <v>4</v>
      </c>
      <c r="B11" s="7">
        <f>Sheet1!D3</f>
        <v>0.97829999999999995</v>
      </c>
      <c r="C11" s="7">
        <f>Sheet1!E3</f>
        <v>4.0550000000000003E-2</v>
      </c>
      <c r="D11" s="7">
        <f>Sheet1!F3</f>
        <v>1.72E-2</v>
      </c>
      <c r="E11" s="2">
        <f>Sheet1!G3</f>
        <v>32.744783187017603</v>
      </c>
      <c r="F11" s="3">
        <f>Sheet1!I3</f>
        <v>13.7003121593781</v>
      </c>
      <c r="G11" s="4">
        <f>Sheet1!K3</f>
        <v>34926.1692504413</v>
      </c>
      <c r="H11" s="3">
        <f>F11-F9</f>
        <v>2.5852749992001378E-3</v>
      </c>
      <c r="I11" s="4">
        <f>G11-G9</f>
        <v>162.47068140660122</v>
      </c>
      <c r="J11" s="4">
        <f t="shared" ref="J11" si="1">I11/H11</f>
        <v>62844.641849268752</v>
      </c>
      <c r="K11" s="4"/>
      <c r="L11" s="6">
        <f t="shared" si="0"/>
        <v>1037231.7030240116</v>
      </c>
    </row>
    <row r="12" spans="1:13" x14ac:dyDescent="0.25">
      <c r="A12" s="10" t="s">
        <v>28</v>
      </c>
      <c r="B12" s="10"/>
      <c r="C12" s="10"/>
      <c r="D12" s="10"/>
      <c r="E12" s="10"/>
      <c r="F12" s="10"/>
      <c r="G12" s="10"/>
      <c r="H12" s="10"/>
      <c r="I12" s="10"/>
      <c r="J12" s="10"/>
    </row>
    <row r="13" spans="1:13" ht="17.25" customHeight="1" x14ac:dyDescent="0.35">
      <c r="A13" s="12" t="s">
        <v>27</v>
      </c>
      <c r="B13" s="12"/>
      <c r="C13" s="12"/>
      <c r="D13" s="12"/>
      <c r="E13" s="12"/>
      <c r="F13" s="12"/>
      <c r="G13" s="12"/>
      <c r="H13" s="12"/>
      <c r="I13" s="12"/>
      <c r="J13" s="12"/>
    </row>
    <row r="14" spans="1:13" ht="45" x14ac:dyDescent="0.25">
      <c r="A14" s="9" t="s">
        <v>17</v>
      </c>
      <c r="B14" s="9" t="s">
        <v>8</v>
      </c>
      <c r="C14" s="9" t="s">
        <v>7</v>
      </c>
      <c r="D14" s="9" t="s">
        <v>18</v>
      </c>
      <c r="E14" s="9" t="s">
        <v>5</v>
      </c>
      <c r="F14" s="9" t="s">
        <v>6</v>
      </c>
      <c r="G14" s="9" t="s">
        <v>21</v>
      </c>
      <c r="H14" s="9" t="s">
        <v>19</v>
      </c>
      <c r="I14" s="9" t="s">
        <v>20</v>
      </c>
      <c r="J14" s="9" t="s">
        <v>23</v>
      </c>
      <c r="M14" s="6">
        <f>MAX(L15:L23)</f>
        <v>1044820.8140779327</v>
      </c>
    </row>
    <row r="15" spans="1:13" ht="30" x14ac:dyDescent="0.25">
      <c r="A15" s="5" t="s">
        <v>16</v>
      </c>
      <c r="B15" s="7">
        <f>Sheet1!D35</f>
        <v>0.19059999999999999</v>
      </c>
      <c r="C15" s="7">
        <f>Sheet1!E35</f>
        <v>2.8199999999999999E-2</v>
      </c>
      <c r="D15" s="7">
        <f>Sheet1!F35</f>
        <v>1.8200000000000001E-2</v>
      </c>
      <c r="E15" s="2">
        <f>Sheet1!G35</f>
        <v>32.924777072180298</v>
      </c>
      <c r="F15" s="3">
        <f>Sheet1!I35</f>
        <v>13.787292867844499</v>
      </c>
      <c r="G15" s="4">
        <f>Sheet1!K35</f>
        <v>34822.072274897298</v>
      </c>
      <c r="H15" t="s">
        <v>22</v>
      </c>
      <c r="I15" t="s">
        <v>22</v>
      </c>
      <c r="J15" s="5" t="s">
        <v>22</v>
      </c>
      <c r="L15" s="6">
        <f>F15*$M$1-G15</f>
        <v>1044142.7289390853</v>
      </c>
    </row>
    <row r="16" spans="1:13" ht="30" x14ac:dyDescent="0.25">
      <c r="A16" s="5" t="s">
        <v>15</v>
      </c>
      <c r="B16" s="7">
        <f>Sheet1!D34</f>
        <v>0.28084999999999999</v>
      </c>
      <c r="C16" s="7">
        <f>Sheet1!E34</f>
        <v>2.785E-2</v>
      </c>
      <c r="D16" s="7">
        <f>Sheet1!F34</f>
        <v>1.7950000000000001E-2</v>
      </c>
      <c r="E16" s="2">
        <f>Sheet1!G34</f>
        <v>32.937789656560398</v>
      </c>
      <c r="F16" s="3">
        <f>Sheet1!I34</f>
        <v>13.792982774957499</v>
      </c>
      <c r="G16" s="4">
        <f>Sheet1!K34</f>
        <v>34965.319226084699</v>
      </c>
      <c r="H16" s="3">
        <f>F16-F15</f>
        <v>5.6899071130001033E-3</v>
      </c>
      <c r="I16" s="4">
        <f>G16-G15</f>
        <v>143.24695118740055</v>
      </c>
      <c r="J16" s="11">
        <f>I16/H16</f>
        <v>25175.622087066215</v>
      </c>
      <c r="L16" s="6">
        <f t="shared" ref="L16:L23" si="2">F16*$M$1-G16</f>
        <v>1044444.7622583576</v>
      </c>
    </row>
    <row r="17" spans="1:12" ht="30" x14ac:dyDescent="0.25">
      <c r="A17" s="5" t="s">
        <v>14</v>
      </c>
      <c r="B17" s="7">
        <f>Sheet1!D33</f>
        <v>0.31914999999999999</v>
      </c>
      <c r="C17" s="7">
        <f>Sheet1!E33</f>
        <v>2.775E-2</v>
      </c>
      <c r="D17" s="7">
        <f>Sheet1!F33</f>
        <v>1.7899999999999999E-2</v>
      </c>
      <c r="E17" s="2">
        <f>Sheet1!G33</f>
        <v>32.938573765246197</v>
      </c>
      <c r="F17" s="3">
        <f>Sheet1!I33</f>
        <v>13.7934499717212</v>
      </c>
      <c r="G17" s="4">
        <f>Sheet1!K33</f>
        <v>34992.776501931403</v>
      </c>
      <c r="H17" s="3" t="s">
        <v>22</v>
      </c>
      <c r="I17" s="4" t="s">
        <v>22</v>
      </c>
      <c r="J17" s="11" t="str">
        <f>"Extendedly Dominated by "&amp;A18</f>
        <v>Extendedly Dominated by Sensitivity 69.8%, 
Specificity 70.1%</v>
      </c>
      <c r="L17" s="6">
        <f t="shared" si="2"/>
        <v>1044453.8668274001</v>
      </c>
    </row>
    <row r="18" spans="1:12" ht="30" x14ac:dyDescent="0.25">
      <c r="A18" s="5" t="s">
        <v>13</v>
      </c>
      <c r="B18" s="7">
        <f>Sheet1!D32</f>
        <v>0.37480000000000002</v>
      </c>
      <c r="C18" s="7">
        <f>Sheet1!E32</f>
        <v>2.7650000000000001E-2</v>
      </c>
      <c r="D18" s="7">
        <f>Sheet1!F32</f>
        <v>1.7850000000000001E-2</v>
      </c>
      <c r="E18" s="2">
        <f>Sheet1!G32</f>
        <v>32.941993109611701</v>
      </c>
      <c r="F18" s="3">
        <f>Sheet1!I32</f>
        <v>13.7948095335066</v>
      </c>
      <c r="G18" s="4">
        <f>Sheet1!K32</f>
        <v>35032.089717016803</v>
      </c>
      <c r="H18" s="3" t="s">
        <v>22</v>
      </c>
      <c r="I18" s="4" t="s">
        <v>22</v>
      </c>
      <c r="J18" s="11" t="str">
        <f>"Extendedly Dominated by "&amp;A19</f>
        <v>Extendedly Dominated by Sensitivity 74.6%, 
Specificity 65.7%</v>
      </c>
      <c r="L18" s="6">
        <f t="shared" si="2"/>
        <v>1044520.950083731</v>
      </c>
    </row>
    <row r="19" spans="1:12" ht="30" x14ac:dyDescent="0.25">
      <c r="A19" s="5" t="s">
        <v>12</v>
      </c>
      <c r="B19" s="7">
        <f>Sheet1!D31</f>
        <v>0.41770000000000002</v>
      </c>
      <c r="C19" s="7">
        <f>Sheet1!E31</f>
        <v>2.76E-2</v>
      </c>
      <c r="D19" s="7">
        <f>Sheet1!F31</f>
        <v>1.78E-2</v>
      </c>
      <c r="E19" s="2">
        <f>Sheet1!G31</f>
        <v>32.944423659654298</v>
      </c>
      <c r="F19" s="3">
        <f>Sheet1!I31</f>
        <v>13.795731281331999</v>
      </c>
      <c r="G19" s="4">
        <f>Sheet1!K31</f>
        <v>35063.377990003799</v>
      </c>
      <c r="H19" s="3" t="s">
        <v>22</v>
      </c>
      <c r="I19" s="4" t="s">
        <v>22</v>
      </c>
      <c r="J19" s="11" t="str">
        <f>"Extendedly Dominated by "&amp;A20</f>
        <v>Extendedly Dominated by Sensitivity 87.5%, 
Specificity 62.8%</v>
      </c>
      <c r="L19" s="6">
        <f t="shared" si="2"/>
        <v>1044561.7958742426</v>
      </c>
    </row>
    <row r="20" spans="1:12" ht="30" x14ac:dyDescent="0.25">
      <c r="A20" s="5" t="s">
        <v>11</v>
      </c>
      <c r="B20" s="7">
        <f>Sheet1!D30</f>
        <v>0.44924999999999998</v>
      </c>
      <c r="C20" s="7">
        <f>Sheet1!E30</f>
        <v>2.7199999999999998E-2</v>
      </c>
      <c r="D20" s="7">
        <f>Sheet1!F30</f>
        <v>1.78E-2</v>
      </c>
      <c r="E20" s="2">
        <f>Sheet1!G30</f>
        <v>32.951587828344202</v>
      </c>
      <c r="F20" s="3">
        <f>Sheet1!I30</f>
        <v>13.799013516107999</v>
      </c>
      <c r="G20" s="4">
        <f>Sheet1!K30</f>
        <v>35150.479766989702</v>
      </c>
      <c r="H20" s="3" t="s">
        <v>22</v>
      </c>
      <c r="I20" s="4" t="s">
        <v>22</v>
      </c>
      <c r="J20" s="11" t="str">
        <f>"Extendedly Dominated by "&amp;A21</f>
        <v>Extendedly Dominated by Sensitivity 90.4%, 
Specificity 58.4%</v>
      </c>
      <c r="L20" s="6">
        <f t="shared" si="2"/>
        <v>1044731.5549492432</v>
      </c>
    </row>
    <row r="21" spans="1:12" ht="30" x14ac:dyDescent="0.25">
      <c r="A21" s="5" t="s">
        <v>10</v>
      </c>
      <c r="B21" s="7">
        <f>Sheet1!D29</f>
        <v>0.49135000000000001</v>
      </c>
      <c r="C21" s="7">
        <f>Sheet1!E29</f>
        <v>2.7199999999999998E-2</v>
      </c>
      <c r="D21" s="7">
        <f>Sheet1!F29</f>
        <v>1.77E-2</v>
      </c>
      <c r="E21" s="2">
        <f>Sheet1!G29</f>
        <v>32.956034187032401</v>
      </c>
      <c r="F21" s="3">
        <f>Sheet1!I29</f>
        <v>13.8005872713473</v>
      </c>
      <c r="G21" s="4">
        <f>Sheet1!K29</f>
        <v>35184.379442947997</v>
      </c>
      <c r="H21" s="3">
        <f>F21-F16</f>
        <v>7.6044963898009854E-3</v>
      </c>
      <c r="I21" s="4">
        <f>G21-G16</f>
        <v>219.06021686329768</v>
      </c>
      <c r="J21" s="11">
        <f t="shared" ref="J17:J23" si="3">I21/H21</f>
        <v>28806.669848262052</v>
      </c>
      <c r="L21" s="6">
        <f t="shared" si="2"/>
        <v>1044820.8140779327</v>
      </c>
    </row>
    <row r="22" spans="1:12" ht="30" x14ac:dyDescent="0.25">
      <c r="A22" s="5" t="s">
        <v>9</v>
      </c>
      <c r="B22" s="7">
        <f>Sheet1!D28</f>
        <v>0.83555000000000001</v>
      </c>
      <c r="C22" s="7">
        <f>Sheet1!E28</f>
        <v>2.7150000000000001E-2</v>
      </c>
      <c r="D22" s="7">
        <f>Sheet1!F28</f>
        <v>1.77E-2</v>
      </c>
      <c r="E22" s="2">
        <f>Sheet1!G28</f>
        <v>32.957301770161401</v>
      </c>
      <c r="F22" s="3">
        <f>Sheet1!I28</f>
        <v>13.8011659602065</v>
      </c>
      <c r="G22" s="4">
        <f>Sheet1!K28</f>
        <v>35278.0086357408</v>
      </c>
      <c r="H22" s="3" t="s">
        <v>22</v>
      </c>
      <c r="I22" s="4" t="s">
        <v>22</v>
      </c>
      <c r="J22" s="11" t="str">
        <f>"Extendedly Dominated by "&amp;A23</f>
        <v>Extendedly Dominated by Sensitivity 99.8%, 
Specificity 2.5%</v>
      </c>
      <c r="L22" s="6">
        <f t="shared" si="2"/>
        <v>1044772.4718690253</v>
      </c>
    </row>
    <row r="23" spans="1:12" ht="30" x14ac:dyDescent="0.25">
      <c r="A23" s="5" t="s">
        <v>4</v>
      </c>
      <c r="B23" s="7">
        <f>Sheet1!D27</f>
        <v>0.97829999999999995</v>
      </c>
      <c r="C23" s="7">
        <f>Sheet1!E27</f>
        <v>2.7050000000000001E-2</v>
      </c>
      <c r="D23" s="7">
        <f>Sheet1!F27</f>
        <v>1.7600000000000001E-2</v>
      </c>
      <c r="E23" s="2">
        <f>Sheet1!G27</f>
        <v>32.959495946927198</v>
      </c>
      <c r="F23" s="3">
        <f>Sheet1!I27</f>
        <v>13.802422962199801</v>
      </c>
      <c r="G23" s="4">
        <f>Sheet1!K27</f>
        <v>35328.036782698699</v>
      </c>
      <c r="H23" s="3">
        <f>F23-F21</f>
        <v>1.835690852500349E-3</v>
      </c>
      <c r="I23" s="4">
        <f>G23-G21</f>
        <v>143.65733975070179</v>
      </c>
      <c r="J23" s="11">
        <f t="shared" si="3"/>
        <v>78257.915571693185</v>
      </c>
      <c r="L23" s="6">
        <f t="shared" si="2"/>
        <v>1044820.8140779326</v>
      </c>
    </row>
    <row r="24" spans="1:12" x14ac:dyDescent="0.25">
      <c r="A24" s="10" t="s">
        <v>28</v>
      </c>
      <c r="B24" s="10"/>
      <c r="C24" s="10"/>
      <c r="D24" s="10"/>
      <c r="E24" s="10"/>
      <c r="F24" s="10"/>
      <c r="G24" s="10"/>
      <c r="H24" s="10"/>
      <c r="I24" s="10"/>
      <c r="J24" s="10"/>
    </row>
    <row r="26" spans="1:12" ht="21" x14ac:dyDescent="0.35">
      <c r="A26" s="12" t="s">
        <v>29</v>
      </c>
      <c r="B26" s="12"/>
      <c r="C26" s="12"/>
      <c r="D26" s="12"/>
      <c r="E26" s="12"/>
      <c r="F26" s="12"/>
      <c r="G26" s="12"/>
      <c r="H26" s="12"/>
      <c r="I26" s="12"/>
      <c r="J26" s="12"/>
    </row>
    <row r="27" spans="1:12" s="5" customFormat="1" ht="105" x14ac:dyDescent="0.25">
      <c r="A27" s="9" t="s">
        <v>17</v>
      </c>
      <c r="B27" s="9" t="s">
        <v>8</v>
      </c>
      <c r="C27" s="9" t="s">
        <v>7</v>
      </c>
      <c r="D27" s="9" t="s">
        <v>18</v>
      </c>
      <c r="E27" s="9" t="s">
        <v>5</v>
      </c>
      <c r="F27" s="9" t="s">
        <v>6</v>
      </c>
      <c r="G27" s="9" t="s">
        <v>32</v>
      </c>
      <c r="H27" s="9" t="s">
        <v>19</v>
      </c>
      <c r="I27" s="9" t="s">
        <v>20</v>
      </c>
      <c r="J27" s="9" t="s">
        <v>23</v>
      </c>
      <c r="K27" s="9" t="s">
        <v>33</v>
      </c>
      <c r="L27" s="9" t="s">
        <v>34</v>
      </c>
    </row>
    <row r="28" spans="1:12" x14ac:dyDescent="0.25">
      <c r="A28" t="s">
        <v>31</v>
      </c>
      <c r="B28">
        <f>Sheet1!D40</f>
        <v>0</v>
      </c>
      <c r="C28" s="1">
        <f>Sheet1!E40</f>
        <v>0.17560000000000001</v>
      </c>
      <c r="D28" s="1">
        <f>Sheet1!F40</f>
        <v>4.1450000000000001E-2</v>
      </c>
      <c r="E28">
        <f>Sheet1!G40</f>
        <v>18.229833761673099</v>
      </c>
      <c r="F28" s="3">
        <f>Sheet1!I40</f>
        <v>7.7936476084910797</v>
      </c>
      <c r="G28" s="4">
        <f>Sheet1!K40</f>
        <v>118540.32220653001</v>
      </c>
      <c r="H28" t="s">
        <v>22</v>
      </c>
      <c r="I28" t="s">
        <v>22</v>
      </c>
      <c r="J28" t="s">
        <v>22</v>
      </c>
      <c r="K28" t="s">
        <v>22</v>
      </c>
    </row>
    <row r="29" spans="1:12" x14ac:dyDescent="0.25">
      <c r="A29" t="s">
        <v>30</v>
      </c>
      <c r="B29">
        <f>Sheet1!D39</f>
        <v>1</v>
      </c>
      <c r="C29" s="1">
        <f>Sheet1!E39</f>
        <v>0.14265</v>
      </c>
      <c r="D29" s="1">
        <f>Sheet1!F39</f>
        <v>2.64E-2</v>
      </c>
      <c r="E29">
        <f>Sheet1!G39</f>
        <v>19.0316494413557</v>
      </c>
      <c r="F29" s="3">
        <f>Sheet1!I39</f>
        <v>8.1412130614820395</v>
      </c>
      <c r="G29" s="4">
        <f>Sheet1!K39</f>
        <v>123967.32227251701</v>
      </c>
      <c r="H29" s="3">
        <f>F29-F28</f>
        <v>0.34756545299095976</v>
      </c>
      <c r="I29" s="4">
        <f>G29-G28</f>
        <v>5427.0000659869984</v>
      </c>
      <c r="J29" s="4">
        <f>I29/H29</f>
        <v>15614.325357382846</v>
      </c>
      <c r="K29" s="4">
        <f>20000*H29-I29</f>
        <v>1524.3089938321964</v>
      </c>
      <c r="L29" s="4">
        <f>30000*H29-I29</f>
        <v>4999.9635237417951</v>
      </c>
    </row>
  </sheetData>
  <sortState xmlns:xlrd2="http://schemas.microsoft.com/office/spreadsheetml/2017/richdata2" ref="A28:J29">
    <sortCondition ref="F28:F29"/>
  </sortState>
  <mergeCells count="5">
    <mergeCell ref="A1:J1"/>
    <mergeCell ref="A13:J13"/>
    <mergeCell ref="A12:J12"/>
    <mergeCell ref="A24:J24"/>
    <mergeCell ref="A26:J2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polla</dc:creator>
  <cp:lastModifiedBy>polla</cp:lastModifiedBy>
  <dcterms:created xsi:type="dcterms:W3CDTF">2020-04-21T16:23:20Z</dcterms:created>
  <dcterms:modified xsi:type="dcterms:W3CDTF">2020-04-24T14:42:21Z</dcterms:modified>
</cp:coreProperties>
</file>