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\Documents\GitHub\fantastic-lamp\Major Trauma Triage v2\"/>
    </mc:Choice>
  </mc:AlternateContent>
  <xr:revisionPtr revIDLastSave="0" documentId="13_ncr:40009_{8E5F76CF-3D0D-4BB5-A256-82BB05CD5D0F}" xr6:coauthVersionLast="45" xr6:coauthVersionMax="45" xr10:uidLastSave="{00000000-0000-0000-0000-000000000000}"/>
  <bookViews>
    <workbookView xWindow="-120" yWindow="-120" windowWidth="29040" windowHeight="15840"/>
  </bookViews>
  <sheets>
    <sheet name="new TARN equations" sheetId="1" r:id="rId1"/>
  </sheet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2" i="1"/>
  <c r="T12" i="1" s="1"/>
  <c r="R3" i="1"/>
  <c r="R4" i="1"/>
  <c r="R5" i="1"/>
  <c r="R6" i="1"/>
  <c r="R7" i="1"/>
  <c r="R8" i="1"/>
  <c r="R9" i="1"/>
  <c r="R10" i="1"/>
  <c r="R2" i="1"/>
  <c r="Q3" i="1"/>
  <c r="Q4" i="1"/>
  <c r="Q5" i="1"/>
  <c r="Q6" i="1"/>
  <c r="Q7" i="1"/>
  <c r="Q8" i="1"/>
  <c r="Q9" i="1"/>
  <c r="Q10" i="1"/>
  <c r="Q2" i="1"/>
  <c r="O10" i="1"/>
  <c r="N10" i="1"/>
  <c r="O8" i="1"/>
  <c r="N8" i="1"/>
  <c r="P10" i="1"/>
  <c r="P3" i="1"/>
  <c r="O3" i="1"/>
  <c r="N3" i="1"/>
  <c r="P8" i="1" l="1"/>
</calcChain>
</file>

<file path=xl/sharedStrings.xml><?xml version="1.0" encoding="utf-8"?>
<sst xmlns="http://schemas.openxmlformats.org/spreadsheetml/2006/main" count="45" uniqueCount="34">
  <si>
    <t>Sens_DR</t>
  </si>
  <si>
    <t>Spec_DR</t>
  </si>
  <si>
    <t>Number_recieving_MTC_care</t>
  </si>
  <si>
    <t>proportion_died_before_discharge</t>
  </si>
  <si>
    <t>proportion_died_between_discharge_and_1_year</t>
  </si>
  <si>
    <t>Years_lived</t>
  </si>
  <si>
    <t>undiscounted_QALYs</t>
  </si>
  <si>
    <t>discounted_QALYs</t>
  </si>
  <si>
    <t>undiscounted_Costs</t>
  </si>
  <si>
    <t>discounted_Costs</t>
  </si>
  <si>
    <t>proportion_ISS_over_16</t>
  </si>
  <si>
    <t>proportion_ISS_over_8_under_16</t>
  </si>
  <si>
    <t>sens_100_spec_3</t>
  </si>
  <si>
    <t>sens_95_spec_19</t>
  </si>
  <si>
    <t>sens_90_spec_58</t>
  </si>
  <si>
    <t>sens_88_spec_63</t>
  </si>
  <si>
    <t>sens_75_spec_66</t>
  </si>
  <si>
    <t>sens_70_spec_70</t>
  </si>
  <si>
    <t>sens_64_spec_76</t>
  </si>
  <si>
    <t>sens_57_spec_80</t>
  </si>
  <si>
    <t>sens_28_spec_89</t>
  </si>
  <si>
    <t>Incremental QALYs</t>
  </si>
  <si>
    <t>Incremental Costs</t>
  </si>
  <si>
    <t>-</t>
  </si>
  <si>
    <t>ICER</t>
  </si>
  <si>
    <t>Extendedly Domianted by Sensitivity 70%, Specificity 70%</t>
  </si>
  <si>
    <t>Extendedly dominated by Sensitivity 78%, specificity 66%</t>
  </si>
  <si>
    <t>Extendedly dominated by Sensitivity 88%, Specificty 58%</t>
  </si>
  <si>
    <t>Extendedly dominated by sensitivty 90%, specificity 58%</t>
  </si>
  <si>
    <t>Extendedly dominated by sensitivity 100%, specificity 3%</t>
  </si>
  <si>
    <t>NMB @ 20k</t>
  </si>
  <si>
    <t>NMB @ 30k</t>
  </si>
  <si>
    <t>NMB (Live for checking)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</si>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</sst>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8" formatCode="0.000"/>
    <numFmt numFmtId="170" formatCode="&quot;£&quot;#,##0.00"/>
    <numFmt numFmtId="172" formatCode="&quot;£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8" fontId="0" fillId="0" borderId="0" xfId="0" applyNumberFormat="1"/>
    <xf numFmtId="168" fontId="0" fillId="0" borderId="0" xfId="1" applyNumberFormat="1" applyFont="1"/>
    <xf numFmtId="170" fontId="0" fillId="0" borderId="0" xfId="0" applyNumberFormat="1"/>
    <xf numFmtId="172" fontId="0" fillId="0" borderId="0" xfId="0" applyNumberFormat="1"/>
    <xf numFmtId="170" fontId="0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P10" sqref="P10"/>
    </sheetView>
  </sheetViews>
  <sheetFormatPr defaultRowHeight="15" x14ac:dyDescent="0.25"/>
  <cols>
    <col min="1" max="1" width="16.140625" bestFit="1" customWidth="1"/>
    <col min="6" max="6" width="44.5703125" customWidth="1"/>
    <col min="7" max="7" width="11.28515625" customWidth="1"/>
    <col min="10" max="11" width="10.140625" bestFit="1" customWidth="1"/>
    <col min="16" max="16" width="10.140625" bestFit="1" customWidth="1"/>
    <col min="17" max="18" width="11.140625" bestFit="1" customWidth="1"/>
    <col min="20" max="20" width="13.710937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21</v>
      </c>
      <c r="O1" t="s">
        <v>22</v>
      </c>
      <c r="P1" t="s">
        <v>24</v>
      </c>
      <c r="Q1" t="s">
        <v>30</v>
      </c>
      <c r="R1" t="s">
        <v>31</v>
      </c>
      <c r="T1" t="s">
        <v>32</v>
      </c>
      <c r="U1" t="s">
        <v>33</v>
      </c>
      <c r="V1">
        <v>78257.915571693185</v>
      </c>
    </row>
    <row r="2" spans="1:22" x14ac:dyDescent="0.25">
      <c r="A2" t="s">
        <v>20</v>
      </c>
      <c r="B2" s="1">
        <v>0.52140077821011699</v>
      </c>
      <c r="C2" s="1">
        <v>0.84209658809955501</v>
      </c>
      <c r="D2" s="1">
        <v>0.19059999999999999</v>
      </c>
      <c r="E2" s="1">
        <v>2.8199999999999999E-2</v>
      </c>
      <c r="F2">
        <v>1.8200000000000001E-2</v>
      </c>
      <c r="G2" s="2">
        <v>32.924777072180298</v>
      </c>
      <c r="H2" s="2">
        <v>26.157679321846999</v>
      </c>
      <c r="I2" s="3">
        <v>13.787292867844499</v>
      </c>
      <c r="J2" s="5">
        <v>61669.718153632202</v>
      </c>
      <c r="K2" s="5">
        <v>34822.072274897298</v>
      </c>
      <c r="L2" s="1">
        <v>8.9950000000000002E-2</v>
      </c>
      <c r="M2" s="1">
        <v>0.14699999999999999</v>
      </c>
      <c r="N2" t="s">
        <v>23</v>
      </c>
      <c r="O2" t="s">
        <v>23</v>
      </c>
      <c r="Q2" s="5">
        <f>I2*20000-K2</f>
        <v>240923.78508199268</v>
      </c>
      <c r="R2" s="5">
        <f>I2*30000-K2</f>
        <v>378796.71376043768</v>
      </c>
      <c r="T2" s="6">
        <f>I2*$V$1-K2</f>
        <v>1044142.7289390853</v>
      </c>
    </row>
    <row r="3" spans="1:22" x14ac:dyDescent="0.25">
      <c r="A3" t="s">
        <v>19</v>
      </c>
      <c r="B3" s="1">
        <v>0.71261812117843204</v>
      </c>
      <c r="C3" s="1">
        <v>0.76182627328168795</v>
      </c>
      <c r="D3" s="1">
        <v>0.28084999999999999</v>
      </c>
      <c r="E3" s="1">
        <v>2.785E-2</v>
      </c>
      <c r="F3">
        <v>1.7950000000000001E-2</v>
      </c>
      <c r="G3" s="2">
        <v>32.937789656560398</v>
      </c>
      <c r="H3" s="2">
        <v>26.166925748203301</v>
      </c>
      <c r="I3" s="3">
        <v>13.792982774957499</v>
      </c>
      <c r="J3" s="5">
        <v>61867.721267343899</v>
      </c>
      <c r="K3" s="5">
        <v>34965.319226084699</v>
      </c>
      <c r="L3" s="1">
        <v>8.9950000000000002E-2</v>
      </c>
      <c r="M3" s="1">
        <v>0.14699999999999999</v>
      </c>
      <c r="N3" s="2">
        <f>I3-I2</f>
        <v>5.6899071130001033E-3</v>
      </c>
      <c r="O3" s="5">
        <f>K3-K2</f>
        <v>143.24695118740055</v>
      </c>
      <c r="P3" s="5">
        <f>O3/N3</f>
        <v>25175.622087066215</v>
      </c>
      <c r="Q3" s="5">
        <f t="shared" ref="Q3:Q10" si="0">I3*20000-K3</f>
        <v>240894.3362730653</v>
      </c>
      <c r="R3" s="5">
        <f t="shared" ref="R3:R10" si="1">I3*30000-K3</f>
        <v>378824.16402264033</v>
      </c>
      <c r="T3" s="6">
        <f t="shared" ref="T3:T10" si="2">I3*$V$1-K3</f>
        <v>1044444.7622583576</v>
      </c>
    </row>
    <row r="4" spans="1:22" x14ac:dyDescent="0.25">
      <c r="A4" t="s">
        <v>18</v>
      </c>
      <c r="B4" s="1">
        <v>0.75986659255141697</v>
      </c>
      <c r="C4" s="1">
        <v>0.72441074666227101</v>
      </c>
      <c r="D4" s="1">
        <v>0.31914999999999999</v>
      </c>
      <c r="E4" s="1">
        <v>2.775E-2</v>
      </c>
      <c r="F4">
        <v>1.7899999999999999E-2</v>
      </c>
      <c r="G4" s="2">
        <v>32.938573765246197</v>
      </c>
      <c r="H4" s="2">
        <v>26.167464324448499</v>
      </c>
      <c r="I4" s="3">
        <v>13.7934499717212</v>
      </c>
      <c r="J4" s="5">
        <v>61896.924914705698</v>
      </c>
      <c r="K4" s="5">
        <v>34992.776501931403</v>
      </c>
      <c r="L4" s="1">
        <v>8.9950000000000002E-2</v>
      </c>
      <c r="M4" s="1">
        <v>0.14699999999999999</v>
      </c>
      <c r="N4" s="2" t="s">
        <v>23</v>
      </c>
      <c r="O4" s="5" t="s">
        <v>23</v>
      </c>
      <c r="P4" s="5" t="s">
        <v>25</v>
      </c>
      <c r="Q4" s="5">
        <f t="shared" si="0"/>
        <v>240876.22293249259</v>
      </c>
      <c r="R4" s="5">
        <f t="shared" si="1"/>
        <v>378810.72264970461</v>
      </c>
      <c r="T4" s="4">
        <f t="shared" si="2"/>
        <v>1044453.8668274001</v>
      </c>
    </row>
    <row r="5" spans="1:22" x14ac:dyDescent="0.25">
      <c r="A5" t="s">
        <v>17</v>
      </c>
      <c r="B5" s="1">
        <v>0.79155086158977195</v>
      </c>
      <c r="C5" s="1">
        <v>0.66639195648590699</v>
      </c>
      <c r="D5" s="1">
        <v>0.37480000000000002</v>
      </c>
      <c r="E5" s="1">
        <v>2.7650000000000001E-2</v>
      </c>
      <c r="F5">
        <v>1.7850000000000001E-2</v>
      </c>
      <c r="G5" s="2">
        <v>32.941993109611701</v>
      </c>
      <c r="H5" s="2">
        <v>26.1698854957666</v>
      </c>
      <c r="I5" s="3">
        <v>13.7948095335066</v>
      </c>
      <c r="J5" s="5">
        <v>61952.419309867</v>
      </c>
      <c r="K5" s="5">
        <v>35032.089717016803</v>
      </c>
      <c r="L5" s="1">
        <v>8.9950000000000002E-2</v>
      </c>
      <c r="M5" s="1">
        <v>0.14699999999999999</v>
      </c>
      <c r="N5" s="2" t="s">
        <v>23</v>
      </c>
      <c r="O5" s="5" t="s">
        <v>23</v>
      </c>
      <c r="P5" s="5" t="s">
        <v>26</v>
      </c>
      <c r="Q5" s="5">
        <f t="shared" si="0"/>
        <v>240864.10095311521</v>
      </c>
      <c r="R5" s="5">
        <f t="shared" si="1"/>
        <v>378812.19628818118</v>
      </c>
      <c r="T5" s="4">
        <f t="shared" si="2"/>
        <v>1044520.950083731</v>
      </c>
    </row>
    <row r="6" spans="1:22" x14ac:dyDescent="0.25">
      <c r="A6" t="s">
        <v>16</v>
      </c>
      <c r="B6" s="1">
        <v>0.82879377431906598</v>
      </c>
      <c r="C6" s="1">
        <v>0.62293280588978595</v>
      </c>
      <c r="D6" s="1">
        <v>0.41770000000000002</v>
      </c>
      <c r="E6" s="1">
        <v>2.76E-2</v>
      </c>
      <c r="F6">
        <v>1.78E-2</v>
      </c>
      <c r="G6" s="2">
        <v>32.944423659654298</v>
      </c>
      <c r="H6" s="2">
        <v>26.171614417738301</v>
      </c>
      <c r="I6" s="3">
        <v>13.795731281331999</v>
      </c>
      <c r="J6" s="5">
        <v>61995.724455541203</v>
      </c>
      <c r="K6" s="5">
        <v>35063.377990003799</v>
      </c>
      <c r="L6" s="1">
        <v>8.9950000000000002E-2</v>
      </c>
      <c r="M6" s="1">
        <v>0.14699999999999999</v>
      </c>
      <c r="N6" s="2" t="s">
        <v>23</v>
      </c>
      <c r="O6" s="5" t="s">
        <v>23</v>
      </c>
      <c r="P6" s="5" t="s">
        <v>27</v>
      </c>
      <c r="Q6" s="5">
        <f t="shared" si="0"/>
        <v>240851.2476366362</v>
      </c>
      <c r="R6" s="5">
        <f t="shared" si="1"/>
        <v>378808.56044995622</v>
      </c>
      <c r="T6" s="4">
        <f t="shared" si="2"/>
        <v>1044561.7958742426</v>
      </c>
    </row>
    <row r="7" spans="1:22" x14ac:dyDescent="0.25">
      <c r="A7" t="s">
        <v>15</v>
      </c>
      <c r="B7" s="1">
        <v>0.91550861589772103</v>
      </c>
      <c r="C7" s="1">
        <v>0.59683533871765304</v>
      </c>
      <c r="D7" s="1">
        <v>0.44924999999999998</v>
      </c>
      <c r="E7" s="1">
        <v>2.7199999999999998E-2</v>
      </c>
      <c r="F7">
        <v>1.78E-2</v>
      </c>
      <c r="G7" s="2">
        <v>32.951587828344202</v>
      </c>
      <c r="H7" s="2">
        <v>26.1765070848978</v>
      </c>
      <c r="I7" s="3">
        <v>13.799013516107999</v>
      </c>
      <c r="J7" s="5">
        <v>62116.121755237597</v>
      </c>
      <c r="K7" s="5">
        <v>35150.479766989702</v>
      </c>
      <c r="L7" s="1">
        <v>8.9950000000000002E-2</v>
      </c>
      <c r="M7" s="1">
        <v>0.14699999999999999</v>
      </c>
      <c r="N7" s="2" t="s">
        <v>23</v>
      </c>
      <c r="O7" s="5" t="s">
        <v>23</v>
      </c>
      <c r="P7" s="5" t="s">
        <v>28</v>
      </c>
      <c r="Q7" s="5">
        <f t="shared" si="0"/>
        <v>240829.79055517027</v>
      </c>
      <c r="R7" s="5">
        <f t="shared" si="1"/>
        <v>378819.92571625026</v>
      </c>
      <c r="T7" s="4">
        <f t="shared" si="2"/>
        <v>1044731.5549492432</v>
      </c>
    </row>
    <row r="8" spans="1:22" x14ac:dyDescent="0.25">
      <c r="A8" t="s">
        <v>14</v>
      </c>
      <c r="B8" s="1">
        <v>0.936075597554197</v>
      </c>
      <c r="C8" s="1">
        <v>0.55260699961540605</v>
      </c>
      <c r="D8" s="1">
        <v>0.49135000000000001</v>
      </c>
      <c r="E8" s="1">
        <v>2.7199999999999998E-2</v>
      </c>
      <c r="F8">
        <v>1.77E-2</v>
      </c>
      <c r="G8" s="2">
        <v>32.956034187032401</v>
      </c>
      <c r="H8" s="2">
        <v>26.179638417194401</v>
      </c>
      <c r="I8" s="3">
        <v>13.8005872713473</v>
      </c>
      <c r="J8" s="5">
        <v>62176.287129026598</v>
      </c>
      <c r="K8" s="5">
        <v>35184.379442947997</v>
      </c>
      <c r="L8" s="1">
        <v>8.9950000000000002E-2</v>
      </c>
      <c r="M8" s="1">
        <v>0.14699999999999999</v>
      </c>
      <c r="N8" s="2">
        <f>I8-I3</f>
        <v>7.6044963898009854E-3</v>
      </c>
      <c r="O8" s="5">
        <f>K8-K3</f>
        <v>219.06021686329768</v>
      </c>
      <c r="P8" s="5">
        <f t="shared" ref="P4:P10" si="3">O8/N8</f>
        <v>28806.669848262052</v>
      </c>
      <c r="Q8" s="5">
        <f t="shared" si="0"/>
        <v>240827.36598399802</v>
      </c>
      <c r="R8" s="5">
        <f t="shared" si="1"/>
        <v>378833.23869747104</v>
      </c>
      <c r="T8" s="6">
        <f t="shared" si="2"/>
        <v>1044820.8140779327</v>
      </c>
    </row>
    <row r="9" spans="1:22" x14ac:dyDescent="0.25">
      <c r="A9" t="s">
        <v>13</v>
      </c>
      <c r="B9" s="1">
        <v>0.96331295163980002</v>
      </c>
      <c r="C9" s="1">
        <v>0.177078182517444</v>
      </c>
      <c r="D9" s="1">
        <v>0.83555000000000001</v>
      </c>
      <c r="E9" s="1">
        <v>2.7150000000000001E-2</v>
      </c>
      <c r="F9">
        <v>1.77E-2</v>
      </c>
      <c r="G9" s="2">
        <v>32.957301770161401</v>
      </c>
      <c r="H9" s="2">
        <v>26.1804968060509</v>
      </c>
      <c r="I9" s="3">
        <v>13.8011659602065</v>
      </c>
      <c r="J9" s="5">
        <v>62277.027863026597</v>
      </c>
      <c r="K9" s="5">
        <v>35278.0086357408</v>
      </c>
      <c r="L9" s="1">
        <v>8.9950000000000002E-2</v>
      </c>
      <c r="M9" s="1">
        <v>0.14699999999999999</v>
      </c>
      <c r="N9" s="2" t="s">
        <v>23</v>
      </c>
      <c r="O9" s="5" t="s">
        <v>23</v>
      </c>
      <c r="P9" s="5" t="s">
        <v>29</v>
      </c>
      <c r="Q9" s="5">
        <f t="shared" si="0"/>
        <v>240745.31056838919</v>
      </c>
      <c r="R9" s="5">
        <f t="shared" si="1"/>
        <v>378756.97017045424</v>
      </c>
      <c r="T9" s="4">
        <f t="shared" si="2"/>
        <v>1044772.4718690253</v>
      </c>
    </row>
    <row r="10" spans="1:22" x14ac:dyDescent="0.25">
      <c r="A10" t="s">
        <v>12</v>
      </c>
      <c r="B10" s="1">
        <v>0.99833240689271796</v>
      </c>
      <c r="C10" s="1">
        <v>2.36800175814516E-2</v>
      </c>
      <c r="D10" s="1">
        <v>0.97829999999999995</v>
      </c>
      <c r="E10" s="1">
        <v>2.7050000000000001E-2</v>
      </c>
      <c r="F10">
        <v>1.7600000000000001E-2</v>
      </c>
      <c r="G10" s="2">
        <v>32.959495946927198</v>
      </c>
      <c r="H10" s="2">
        <v>26.182163233279599</v>
      </c>
      <c r="I10" s="3">
        <v>13.802422962199801</v>
      </c>
      <c r="J10" s="5">
        <v>62329.995345692601</v>
      </c>
      <c r="K10" s="5">
        <v>35328.036782698699</v>
      </c>
      <c r="L10" s="1">
        <v>8.9950000000000002E-2</v>
      </c>
      <c r="M10" s="1">
        <v>0.14699999999999999</v>
      </c>
      <c r="N10" s="2">
        <f>I10-I8</f>
        <v>1.835690852500349E-3</v>
      </c>
      <c r="O10" s="5">
        <f>K10-K8</f>
        <v>143.65733975070179</v>
      </c>
      <c r="P10" s="5">
        <f t="shared" si="3"/>
        <v>78257.915571693185</v>
      </c>
      <c r="Q10" s="5">
        <f t="shared" si="0"/>
        <v>240720.4224612973</v>
      </c>
      <c r="R10" s="5">
        <f t="shared" si="1"/>
        <v>378744.65208329534</v>
      </c>
      <c r="T10" s="6">
        <f t="shared" si="2"/>
        <v>1044820.8140779326</v>
      </c>
    </row>
    <row r="12" spans="1:22" x14ac:dyDescent="0.25">
      <c r="T12" s="4">
        <f>MAX(T2:T10)</f>
        <v>1044820.8140779327</v>
      </c>
    </row>
  </sheetData>
  <sortState xmlns:xlrd2="http://schemas.microsoft.com/office/spreadsheetml/2017/richdata2" ref="A2:M10">
    <sortCondition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TARN equations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polla</cp:lastModifiedBy>
  <dcterms:created xsi:type="dcterms:W3CDTF">2020-04-16T11:00:56Z</dcterms:created>
  <dcterms:modified xsi:type="dcterms:W3CDTF">2020-04-16T11:08:28Z</dcterms:modified>
</cp:coreProperties>
</file>