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3"/>
  <c r="K24"/>
  <c r="K25"/>
  <c r="K26"/>
  <c r="K23"/>
  <c r="I24"/>
  <c r="I25"/>
  <c r="I26"/>
  <c r="I23"/>
  <c r="J24"/>
  <c r="J25"/>
  <c r="J26"/>
  <c r="J23"/>
  <c r="G24"/>
  <c r="H24"/>
  <c r="G25"/>
  <c r="H25"/>
  <c r="G26"/>
  <c r="H26"/>
  <c r="H23"/>
  <c r="G23"/>
  <c r="F24"/>
  <c r="F25"/>
  <c r="F26"/>
  <c r="F23"/>
  <c r="E24"/>
  <c r="E25"/>
  <c r="E26"/>
  <c r="E23"/>
  <c r="C24"/>
  <c r="D24"/>
  <c r="C25"/>
  <c r="D25"/>
  <c r="C26"/>
  <c r="D26"/>
  <c r="D23"/>
  <c r="C23"/>
  <c r="B24"/>
  <c r="B25"/>
  <c r="B26"/>
  <c r="B23"/>
  <c r="F4"/>
  <c r="F5"/>
  <c r="F6"/>
  <c r="F3"/>
  <c r="G17"/>
  <c r="G18"/>
  <c r="G19"/>
  <c r="G16"/>
  <c r="F16"/>
  <c r="F17"/>
  <c r="F18"/>
  <c r="F19"/>
  <c r="E17"/>
  <c r="E18"/>
  <c r="E19"/>
  <c r="E16"/>
  <c r="D17"/>
  <c r="D18"/>
  <c r="D19"/>
  <c r="D16"/>
  <c r="C16"/>
  <c r="C17"/>
  <c r="C18"/>
  <c r="C19"/>
  <c r="E4"/>
  <c r="E5"/>
  <c r="E6"/>
  <c r="E3"/>
</calcChain>
</file>

<file path=xl/sharedStrings.xml><?xml version="1.0" encoding="utf-8"?>
<sst xmlns="http://schemas.openxmlformats.org/spreadsheetml/2006/main" count="34" uniqueCount="24">
  <si>
    <t>Site</t>
  </si>
  <si>
    <t>Endangered Fish Species</t>
  </si>
  <si>
    <t>Endangered Flora</t>
  </si>
  <si>
    <t>Worcester, MA</t>
  </si>
  <si>
    <t>Springfield, MA</t>
  </si>
  <si>
    <t>New Haven, CT</t>
  </si>
  <si>
    <t>Brownsfield, IL</t>
  </si>
  <si>
    <t>Rank 1</t>
  </si>
  <si>
    <t>Rank 2</t>
  </si>
  <si>
    <t>WLC</t>
  </si>
  <si>
    <t>OWA</t>
  </si>
  <si>
    <t>EF RW</t>
  </si>
  <si>
    <t>Eflora RW</t>
  </si>
  <si>
    <t>WeightedFish</t>
  </si>
  <si>
    <t>WeightedFlora</t>
  </si>
  <si>
    <t>WOWA</t>
  </si>
  <si>
    <t>WeightFish</t>
  </si>
  <si>
    <t>WeightFlora</t>
  </si>
  <si>
    <t>Rank Weight Fish</t>
  </si>
  <si>
    <t>Rank Weight Flora</t>
  </si>
  <si>
    <t>Fish</t>
  </si>
  <si>
    <t>Flora</t>
  </si>
  <si>
    <t>WOWA Numerator</t>
  </si>
  <si>
    <t>WOWA Denom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</si>
</sst>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26"/>
  <sheetViews>
    <sheetView tabSelected="1" workbookViewId="0">
      <selection activeCell="I7" sqref="I7"/>
    </sheetView>
  </sheetViews>
  <sheetFormatPr defaultRowHeight="15"/>
  <cols>
    <col min="2" max="2" width="14.85546875" bestFit="1" customWidth="1"/>
    <col min="3" max="3" width="23.140625" bestFit="1" customWidth="1"/>
    <col min="4" max="4" width="16.5703125" bestFit="1" customWidth="1"/>
    <col min="5" max="5" width="16.28515625" bestFit="1" customWidth="1"/>
    <col min="6" max="6" width="17.28515625" bestFit="1" customWidth="1"/>
    <col min="9" max="9" width="17.85546875" bestFit="1" customWidth="1"/>
    <col min="10" max="10" width="14.42578125" bestFit="1" customWidth="1"/>
  </cols>
  <sheetData>
    <row r="1" spans="2:7" ht="15.75" thickBot="1"/>
    <row r="2" spans="2:7" ht="15.75" thickBot="1">
      <c r="B2" s="1" t="s">
        <v>0</v>
      </c>
      <c r="C2" s="2" t="s">
        <v>1</v>
      </c>
      <c r="D2" s="2" t="s">
        <v>2</v>
      </c>
      <c r="E2" s="9" t="s">
        <v>9</v>
      </c>
      <c r="F2" t="s">
        <v>10</v>
      </c>
      <c r="G2" t="s">
        <v>15</v>
      </c>
    </row>
    <row r="3" spans="2:7" ht="15.75" thickBot="1">
      <c r="B3" s="3" t="s">
        <v>3</v>
      </c>
      <c r="C3" s="4">
        <v>10</v>
      </c>
      <c r="D3" s="4">
        <v>8</v>
      </c>
      <c r="E3">
        <f>(C3*$C$8)+(D3*$C$9)</f>
        <v>22</v>
      </c>
      <c r="F3">
        <f>G16</f>
        <v>9.6</v>
      </c>
      <c r="G3">
        <f>K23</f>
        <v>8.2857142857142865</v>
      </c>
    </row>
    <row r="4" spans="2:7" ht="15.75" thickBot="1">
      <c r="B4" s="3" t="s">
        <v>4</v>
      </c>
      <c r="C4" s="4">
        <v>5</v>
      </c>
      <c r="D4" s="4">
        <v>7</v>
      </c>
      <c r="E4">
        <f t="shared" ref="E4:E6" si="0">(C4*$C$8)+(D4*$C$9)</f>
        <v>15.5</v>
      </c>
      <c r="F4">
        <f t="shared" ref="F4:F6" si="1">G17</f>
        <v>6.6000000000000005</v>
      </c>
      <c r="G4">
        <f t="shared" ref="G4:G6" si="2">K24</f>
        <v>6.7142857142857135</v>
      </c>
    </row>
    <row r="5" spans="2:7" ht="15.75" thickBot="1">
      <c r="B5" s="3" t="s">
        <v>5</v>
      </c>
      <c r="C5" s="4">
        <v>2</v>
      </c>
      <c r="D5" s="4">
        <v>9</v>
      </c>
      <c r="E5">
        <f t="shared" si="0"/>
        <v>15.5</v>
      </c>
      <c r="F5">
        <f t="shared" si="1"/>
        <v>7.6000000000000005</v>
      </c>
      <c r="G5">
        <f t="shared" si="2"/>
        <v>8</v>
      </c>
    </row>
    <row r="6" spans="2:7" ht="15.75" thickBot="1">
      <c r="B6" s="3" t="s">
        <v>6</v>
      </c>
      <c r="C6" s="4">
        <v>11</v>
      </c>
      <c r="D6" s="4">
        <v>7</v>
      </c>
      <c r="E6">
        <f t="shared" si="0"/>
        <v>21.5</v>
      </c>
      <c r="F6">
        <f t="shared" si="1"/>
        <v>10.200000000000001</v>
      </c>
      <c r="G6">
        <f t="shared" si="2"/>
        <v>9.9090909090909083</v>
      </c>
    </row>
    <row r="7" spans="2:7" ht="15.75" thickBot="1"/>
    <row r="8" spans="2:7" ht="30.75" thickBot="1">
      <c r="B8" s="5" t="s">
        <v>1</v>
      </c>
      <c r="C8" s="6">
        <v>1</v>
      </c>
    </row>
    <row r="9" spans="2:7" ht="30.75" thickBot="1">
      <c r="B9" s="7" t="s">
        <v>2</v>
      </c>
      <c r="C9" s="8">
        <v>1.5</v>
      </c>
    </row>
    <row r="10" spans="2:7" ht="15.75" thickBot="1"/>
    <row r="11" spans="2:7" ht="15.75" thickBot="1">
      <c r="B11" s="5" t="s">
        <v>7</v>
      </c>
      <c r="C11" s="6">
        <v>0.8</v>
      </c>
    </row>
    <row r="12" spans="2:7" ht="15.75" thickBot="1">
      <c r="B12" s="7" t="s">
        <v>8</v>
      </c>
      <c r="C12" s="8">
        <v>0.2</v>
      </c>
    </row>
    <row r="15" spans="2:7"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10</v>
      </c>
    </row>
    <row r="16" spans="2:7" ht="15.75" thickBot="1">
      <c r="B16" s="3" t="s">
        <v>3</v>
      </c>
      <c r="C16">
        <f>IF(C3&gt;D3,$C$11,$C$12)</f>
        <v>0.8</v>
      </c>
      <c r="D16">
        <f>1-C16</f>
        <v>0.19999999999999996</v>
      </c>
      <c r="E16">
        <f>C16*C3</f>
        <v>8</v>
      </c>
      <c r="F16">
        <f>D16*D3</f>
        <v>1.5999999999999996</v>
      </c>
      <c r="G16">
        <f>(E16+F16)/(C16+D16)</f>
        <v>9.6</v>
      </c>
    </row>
    <row r="17" spans="2:11" ht="15.75" thickBot="1">
      <c r="B17" s="3" t="s">
        <v>4</v>
      </c>
      <c r="C17">
        <f t="shared" ref="C17:C19" si="3">IF(C4&gt;D4,$C$11,$C$12)</f>
        <v>0.2</v>
      </c>
      <c r="D17">
        <f t="shared" ref="D17:D19" si="4">1-C17</f>
        <v>0.8</v>
      </c>
      <c r="E17">
        <f t="shared" ref="E17:F19" si="5">C17*C4</f>
        <v>1</v>
      </c>
      <c r="F17">
        <f t="shared" si="5"/>
        <v>5.6000000000000005</v>
      </c>
      <c r="G17">
        <f t="shared" ref="G17:G19" si="6">(E17+F17)/(C17+D17)</f>
        <v>6.6000000000000005</v>
      </c>
    </row>
    <row r="18" spans="2:11" ht="15.75" thickBot="1">
      <c r="B18" s="3" t="s">
        <v>5</v>
      </c>
      <c r="C18">
        <f t="shared" si="3"/>
        <v>0.2</v>
      </c>
      <c r="D18">
        <f t="shared" si="4"/>
        <v>0.8</v>
      </c>
      <c r="E18">
        <f t="shared" si="5"/>
        <v>0.4</v>
      </c>
      <c r="F18">
        <f t="shared" si="5"/>
        <v>7.2</v>
      </c>
      <c r="G18">
        <f t="shared" si="6"/>
        <v>7.6000000000000005</v>
      </c>
    </row>
    <row r="19" spans="2:11" ht="15.75" thickBot="1">
      <c r="B19" s="3" t="s">
        <v>6</v>
      </c>
      <c r="C19">
        <f t="shared" si="3"/>
        <v>0.8</v>
      </c>
      <c r="D19">
        <f t="shared" si="4"/>
        <v>0.19999999999999996</v>
      </c>
      <c r="E19">
        <f t="shared" si="5"/>
        <v>8.8000000000000007</v>
      </c>
      <c r="F19">
        <f t="shared" si="5"/>
        <v>1.3999999999999997</v>
      </c>
      <c r="G19">
        <f t="shared" si="6"/>
        <v>10.200000000000001</v>
      </c>
    </row>
    <row r="22" spans="2:11">
      <c r="B22" s="10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 t="s">
        <v>15</v>
      </c>
    </row>
    <row r="23" spans="2:11">
      <c r="B23" t="str">
        <f>B16</f>
        <v>Worcester, MA</v>
      </c>
      <c r="C23">
        <f>C3*$C$8</f>
        <v>10</v>
      </c>
      <c r="D23">
        <f>D3*$C$9</f>
        <v>12</v>
      </c>
      <c r="E23">
        <f>IF(C23&gt;D23,$C$11,$C$12)</f>
        <v>0.2</v>
      </c>
      <c r="F23">
        <f>1-E23</f>
        <v>0.8</v>
      </c>
      <c r="G23">
        <f>C23*E23</f>
        <v>2</v>
      </c>
      <c r="H23">
        <f>D23*F23</f>
        <v>9.6000000000000014</v>
      </c>
      <c r="I23">
        <f>G23+H23</f>
        <v>11.600000000000001</v>
      </c>
      <c r="J23">
        <f>(F23*$C$9)+(E23*$C$8)</f>
        <v>1.4000000000000001</v>
      </c>
      <c r="K23">
        <f>I23/J23</f>
        <v>8.2857142857142865</v>
      </c>
    </row>
    <row r="24" spans="2:11">
      <c r="B24" t="str">
        <f t="shared" ref="B24:F26" si="7">B17</f>
        <v>Springfield, MA</v>
      </c>
      <c r="C24">
        <f t="shared" ref="C24:C26" si="8">C4*$C$8</f>
        <v>5</v>
      </c>
      <c r="D24">
        <f t="shared" ref="D24:D26" si="9">D4*$C$9</f>
        <v>10.5</v>
      </c>
      <c r="E24">
        <f t="shared" ref="E24:E26" si="10">IF(C24&gt;D24,$C$11,$C$12)</f>
        <v>0.2</v>
      </c>
      <c r="F24">
        <f t="shared" ref="F24:F26" si="11">1-E24</f>
        <v>0.8</v>
      </c>
      <c r="G24">
        <f t="shared" ref="G24:G26" si="12">C24*E24</f>
        <v>1</v>
      </c>
      <c r="H24">
        <f t="shared" ref="H24:H26" si="13">D24*F24</f>
        <v>8.4</v>
      </c>
      <c r="I24">
        <f t="shared" ref="I24:I26" si="14">G24+H24</f>
        <v>9.4</v>
      </c>
      <c r="J24">
        <f t="shared" ref="J24:J26" si="15">(F24*$C$9)+(E24*$C$8)</f>
        <v>1.4000000000000001</v>
      </c>
      <c r="K24">
        <f t="shared" ref="K24:K26" si="16">I24/J24</f>
        <v>6.7142857142857135</v>
      </c>
    </row>
    <row r="25" spans="2:11">
      <c r="B25" t="str">
        <f t="shared" si="7"/>
        <v>New Haven, CT</v>
      </c>
      <c r="C25">
        <f t="shared" si="8"/>
        <v>2</v>
      </c>
      <c r="D25">
        <f t="shared" si="9"/>
        <v>13.5</v>
      </c>
      <c r="E25">
        <f t="shared" si="10"/>
        <v>0.2</v>
      </c>
      <c r="F25">
        <f t="shared" si="11"/>
        <v>0.8</v>
      </c>
      <c r="G25">
        <f t="shared" si="12"/>
        <v>0.4</v>
      </c>
      <c r="H25">
        <f t="shared" si="13"/>
        <v>10.8</v>
      </c>
      <c r="I25">
        <f t="shared" si="14"/>
        <v>11.200000000000001</v>
      </c>
      <c r="J25">
        <f t="shared" si="15"/>
        <v>1.4000000000000001</v>
      </c>
      <c r="K25">
        <f t="shared" si="16"/>
        <v>8</v>
      </c>
    </row>
    <row r="26" spans="2:11">
      <c r="B26" t="str">
        <f t="shared" si="7"/>
        <v>Brownsfield, IL</v>
      </c>
      <c r="C26">
        <f t="shared" si="8"/>
        <v>11</v>
      </c>
      <c r="D26">
        <f t="shared" si="9"/>
        <v>10.5</v>
      </c>
      <c r="E26">
        <f t="shared" si="10"/>
        <v>0.8</v>
      </c>
      <c r="F26">
        <f t="shared" si="11"/>
        <v>0.19999999999999996</v>
      </c>
      <c r="G26">
        <f t="shared" si="12"/>
        <v>8.8000000000000007</v>
      </c>
      <c r="H26">
        <f t="shared" si="13"/>
        <v>2.0999999999999996</v>
      </c>
      <c r="I26">
        <f t="shared" si="14"/>
        <v>10.9</v>
      </c>
      <c r="J26">
        <f t="shared" si="15"/>
        <v>1.1000000000000001</v>
      </c>
      <c r="K26">
        <f t="shared" si="16"/>
        <v>9.9090909090909083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Clark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drunfola</dc:creator>
  <cp:lastModifiedBy>drunfola</cp:lastModifiedBy>
  <dcterms:created xsi:type="dcterms:W3CDTF">2012-03-14T15:33:07Z</dcterms:created>
  <dcterms:modified xsi:type="dcterms:W3CDTF">2012-03-14T15:41:09Z</dcterms:modified>
</cp:coreProperties>
</file>