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Preliminary Decision" sheetId="1" r:id="rId1"/>
    <sheet name="Uncertainty" sheetId="4" r:id="rId2"/>
    <sheet name="Optional Assignment" sheetId="3" r:id="rId3"/>
  </sheets>
  <calcPr calcId="125725"/>
</workbook>
</file>

<file path=xl/calcChain.xml><?xml version="1.0" encoding="utf-8"?>
<calcChain xmlns="http://schemas.openxmlformats.org/spreadsheetml/2006/main">
  <c r="J65" i="4"/>
  <c r="M49"/>
  <c r="M48"/>
  <c r="M47"/>
  <c r="E11"/>
  <c r="E34" s="1"/>
  <c r="D11"/>
  <c r="D34" s="1"/>
  <c r="C11"/>
  <c r="C34" s="1"/>
  <c r="E70"/>
  <c r="D70"/>
  <c r="C70"/>
  <c r="E35"/>
  <c r="D35"/>
  <c r="C35"/>
  <c r="E33"/>
  <c r="D33"/>
  <c r="C33"/>
  <c r="D72" i="1"/>
  <c r="E72"/>
  <c r="C72"/>
  <c r="D70"/>
  <c r="E70"/>
  <c r="C70"/>
  <c r="D69"/>
  <c r="E69"/>
  <c r="C69"/>
  <c r="D64"/>
  <c r="E64"/>
  <c r="D65"/>
  <c r="E65"/>
  <c r="C65"/>
  <c r="C64"/>
  <c r="D63"/>
  <c r="E63"/>
  <c r="C63"/>
  <c r="H56"/>
  <c r="I56"/>
  <c r="J56"/>
  <c r="H57"/>
  <c r="I57"/>
  <c r="J57"/>
  <c r="I55"/>
  <c r="J55"/>
  <c r="H55"/>
  <c r="D55"/>
  <c r="E55"/>
  <c r="D56"/>
  <c r="E56"/>
  <c r="D57"/>
  <c r="E57"/>
  <c r="C57"/>
  <c r="C56"/>
  <c r="C55"/>
  <c r="P48"/>
  <c r="P49"/>
  <c r="P47"/>
  <c r="D35"/>
  <c r="E35"/>
  <c r="C35"/>
  <c r="D34"/>
  <c r="E34"/>
  <c r="C34"/>
  <c r="D33"/>
  <c r="E33"/>
  <c r="C33"/>
  <c r="P47" i="4" l="1"/>
  <c r="E56" s="1"/>
  <c r="J56" s="1"/>
  <c r="E64" s="1"/>
  <c r="P48"/>
  <c r="D55" s="1"/>
  <c r="I55" s="1"/>
  <c r="D63" s="1"/>
  <c r="P49"/>
  <c r="D57" s="1"/>
  <c r="I57" s="1"/>
  <c r="D65" s="1"/>
  <c r="C55"/>
  <c r="H55" s="1"/>
  <c r="C63" s="1"/>
  <c r="D56"/>
  <c r="I56" s="1"/>
  <c r="D64" s="1"/>
  <c r="C56" l="1"/>
  <c r="H56" s="1"/>
  <c r="C64" s="1"/>
  <c r="E57"/>
  <c r="J57" s="1"/>
  <c r="E65" s="1"/>
  <c r="C57"/>
  <c r="H57" s="1"/>
  <c r="C65" s="1"/>
  <c r="C69" s="1"/>
  <c r="C72" s="1"/>
  <c r="E55"/>
  <c r="J55" s="1"/>
  <c r="E63" s="1"/>
  <c r="E69" s="1"/>
  <c r="E72" s="1"/>
  <c r="D69"/>
  <c r="D72" s="1"/>
  <c r="B79" l="1"/>
  <c r="K68" s="1"/>
</calcChain>
</file>

<file path=xl/sharedStrings.xml><?xml version="1.0" encoding="utf-8"?>
<sst xmlns="http://schemas.openxmlformats.org/spreadsheetml/2006/main" count="156" uniqueCount="58">
  <si>
    <t>Step 1: Make a preliminary Choice</t>
  </si>
  <si>
    <t>Step 2: Test how certain that choice is, given uncertainty.</t>
  </si>
  <si>
    <t>Sensitivity Example</t>
  </si>
  <si>
    <t>Honda</t>
  </si>
  <si>
    <t>Toyota</t>
  </si>
  <si>
    <t>Ford</t>
  </si>
  <si>
    <t>Top Speed</t>
  </si>
  <si>
    <t>Reliability</t>
  </si>
  <si>
    <t>Color</t>
  </si>
  <si>
    <t>Normalization: Top Speed requires a value curve, Color and Reliability are linearly related.</t>
  </si>
  <si>
    <t>What is the top speed I would be happy with?</t>
  </si>
  <si>
    <t>What is the top speed I would not be content with?</t>
  </si>
  <si>
    <t>What is the top speed I would accept, but not be thrilled about?</t>
  </si>
  <si>
    <t>What is the top speed I would be very happy with?</t>
  </si>
  <si>
    <t>What is the absolute best top speed I could feasibly want?</t>
  </si>
  <si>
    <t>Speed</t>
  </si>
  <si>
    <t>Values</t>
  </si>
  <si>
    <t>Weighting: What does the swing from the "worst" to "best" mean for each option?  This can also be worded "how much relevant information does each attribute hold?"</t>
  </si>
  <si>
    <t>1st: Rank the attributes</t>
  </si>
  <si>
    <t>2nd: Establish swing weights</t>
  </si>
  <si>
    <t>How important, on a scale from 0-100, is a swing from 3.5 start to 4.5 stars in reliability?</t>
  </si>
  <si>
    <t>Swing Weight</t>
  </si>
  <si>
    <t>How important, on a scale from 0-50, is a swing from 120 to 150 MPH?</t>
  </si>
  <si>
    <t>How important, on a scale from 0-35, is a swing from my least to most preferred color?</t>
  </si>
  <si>
    <t>3rd: Normalize the Weights</t>
  </si>
  <si>
    <t>Normalized Weight</t>
  </si>
  <si>
    <t>4th: Apply Weights</t>
  </si>
  <si>
    <t>5th: Normalize Final Values</t>
  </si>
  <si>
    <t>Make a Preliminary Decision: What has the best cost-benefit ratio OR what is non-dominated? (Best C:B in this example)</t>
  </si>
  <si>
    <t>Maintenance Costs</t>
  </si>
  <si>
    <t>Initial Costs</t>
  </si>
  <si>
    <t>Total Costs</t>
  </si>
  <si>
    <t>Total Benefits</t>
  </si>
  <si>
    <t>Cost:Benefit Ratio</t>
  </si>
  <si>
    <t>Overall Uncertainty</t>
  </si>
  <si>
    <t>1 = Yes, 0 = No</t>
  </si>
  <si>
    <t>Does Honda have the lowest C:B ratio?</t>
  </si>
  <si>
    <t>Current Uncertainty (you can only change this in cell G2, changing it here will not work)</t>
  </si>
  <si>
    <t>Number of Runs to Test</t>
  </si>
  <si>
    <t>Does Honda have the lowest C:B ratio (1=Yes, 2=No)</t>
  </si>
  <si>
    <t>Mean</t>
  </si>
  <si>
    <t>Car</t>
  </si>
  <si>
    <t>Gas Costs</t>
  </si>
  <si>
    <t>Initial Cost</t>
  </si>
  <si>
    <t>Accord</t>
  </si>
  <si>
    <t>Civic</t>
  </si>
  <si>
    <t>F-150</t>
  </si>
  <si>
    <t>Yaris</t>
  </si>
  <si>
    <t>Rav-4</t>
  </si>
  <si>
    <t>Fit</t>
  </si>
  <si>
    <t>Blue</t>
  </si>
  <si>
    <t>Red</t>
  </si>
  <si>
    <t>Purple</t>
  </si>
  <si>
    <t>Orange</t>
  </si>
  <si>
    <t>Neon Pink</t>
  </si>
  <si>
    <t>Mileage On Vehicle</t>
  </si>
  <si>
    <t>Safety (Out of 5 Stars)</t>
  </si>
  <si>
    <t>Reliability (Out of 5 Stars)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</si>
</sst>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3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3" borderId="4" xfId="0" applyFill="1" applyBorder="1"/>
    <xf numFmtId="0" fontId="0" fillId="3" borderId="0" xfId="0" applyFill="1" applyBorder="1"/>
    <xf numFmtId="0" fontId="0" fillId="4" borderId="4" xfId="0" applyFill="1" applyBorder="1"/>
    <xf numFmtId="0" fontId="0" fillId="4" borderId="0" xfId="0" applyFill="1" applyBorder="1"/>
    <xf numFmtId="0" fontId="0" fillId="6" borderId="0" xfId="0" applyFill="1" applyBorder="1"/>
    <xf numFmtId="0" fontId="3" fillId="0" borderId="1" xfId="0" applyFont="1" applyBorder="1"/>
    <xf numFmtId="0" fontId="3" fillId="0" borderId="4" xfId="0" applyFont="1" applyBorder="1"/>
    <xf numFmtId="0" fontId="0" fillId="4" borderId="6" xfId="0" applyFill="1" applyBorder="1"/>
    <xf numFmtId="0" fontId="0" fillId="4" borderId="7" xfId="0" applyFill="1" applyBorder="1"/>
    <xf numFmtId="0" fontId="0" fillId="7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8" xfId="0" applyFill="1" applyBorder="1"/>
    <xf numFmtId="0" fontId="1" fillId="0" borderId="0" xfId="0" applyFont="1"/>
    <xf numFmtId="0" fontId="2" fillId="8" borderId="9" xfId="0" applyFont="1" applyFill="1" applyBorder="1"/>
    <xf numFmtId="0" fontId="0" fillId="8" borderId="10" xfId="0" applyFill="1" applyBorder="1"/>
    <xf numFmtId="9" fontId="0" fillId="8" borderId="11" xfId="0" applyNumberFormat="1" applyFill="1" applyBorder="1"/>
    <xf numFmtId="9" fontId="0" fillId="0" borderId="0" xfId="0" applyNumberFormat="1" applyBorder="1"/>
    <xf numFmtId="0" fontId="0" fillId="9" borderId="1" xfId="0" applyFill="1" applyBorder="1"/>
    <xf numFmtId="0" fontId="0" fillId="9" borderId="3" xfId="0" applyFill="1" applyBorder="1"/>
    <xf numFmtId="0" fontId="0" fillId="9" borderId="6" xfId="0" applyFill="1" applyBorder="1"/>
    <xf numFmtId="0" fontId="0" fillId="9" borderId="8" xfId="0" applyFill="1" applyBorder="1"/>
    <xf numFmtId="0" fontId="2" fillId="0" borderId="2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'Preliminary Decision'!$J$21</c:f>
              <c:strCache>
                <c:ptCount val="1"/>
                <c:pt idx="0">
                  <c:v>Values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Eq val="1"/>
            <c:trendlineLbl>
              <c:layout>
                <c:manualLayout>
                  <c:x val="-0.33573928258967628"/>
                  <c:y val="0.80971055701370664"/>
                </c:manualLayout>
              </c:layout>
              <c:numFmt formatCode="General" sourceLinked="0"/>
            </c:trendlineLbl>
          </c:trendline>
          <c:xVal>
            <c:numRef>
              <c:f>'Preliminary Decision'!$I$22:$I$26</c:f>
              <c:numCache>
                <c:formatCode>General</c:formatCode>
                <c:ptCount val="5"/>
                <c:pt idx="0">
                  <c:v>80</c:v>
                </c:pt>
                <c:pt idx="1">
                  <c:v>90</c:v>
                </c:pt>
                <c:pt idx="2">
                  <c:v>120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'Preliminary Decision'!$J$22:$J$26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yVal>
        </c:ser>
        <c:axId val="206044544"/>
        <c:axId val="206043008"/>
      </c:scatterChart>
      <c:valAx>
        <c:axId val="206044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</a:t>
                </a:r>
              </a:p>
            </c:rich>
          </c:tx>
          <c:layout/>
        </c:title>
        <c:numFmt formatCode="General" sourceLinked="1"/>
        <c:tickLblPos val="nextTo"/>
        <c:crossAx val="206043008"/>
        <c:crosses val="autoZero"/>
        <c:crossBetween val="midCat"/>
      </c:valAx>
      <c:valAx>
        <c:axId val="206043008"/>
        <c:scaling>
          <c:orientation val="minMax"/>
          <c:max val="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20604454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Uncertainty!$J$21</c:f>
              <c:strCache>
                <c:ptCount val="1"/>
                <c:pt idx="0">
                  <c:v>Values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Eq val="1"/>
            <c:trendlineLbl>
              <c:layout>
                <c:manualLayout>
                  <c:x val="-0.33573928258967639"/>
                  <c:y val="0.80971055701370664"/>
                </c:manualLayout>
              </c:layout>
              <c:numFmt formatCode="General" sourceLinked="0"/>
            </c:trendlineLbl>
          </c:trendline>
          <c:xVal>
            <c:numRef>
              <c:f>Uncertainty!$I$22:$I$26</c:f>
              <c:numCache>
                <c:formatCode>General</c:formatCode>
                <c:ptCount val="5"/>
                <c:pt idx="0">
                  <c:v>80</c:v>
                </c:pt>
                <c:pt idx="1">
                  <c:v>90</c:v>
                </c:pt>
                <c:pt idx="2">
                  <c:v>120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Uncertainty!$J$22:$J$26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yVal>
        </c:ser>
        <c:axId val="211240832"/>
        <c:axId val="217698304"/>
      </c:scatterChart>
      <c:valAx>
        <c:axId val="211240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</a:t>
                </a:r>
              </a:p>
            </c:rich>
          </c:tx>
          <c:layout/>
        </c:title>
        <c:numFmt formatCode="General" sourceLinked="1"/>
        <c:tickLblPos val="nextTo"/>
        <c:crossAx val="217698304"/>
        <c:crosses val="autoZero"/>
        <c:crossBetween val="midCat"/>
      </c:valAx>
      <c:valAx>
        <c:axId val="217698304"/>
        <c:scaling>
          <c:orientation val="minMax"/>
          <c:max val="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21124083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1</xdr:row>
      <xdr:rowOff>133350</xdr:rowOff>
    </xdr:from>
    <xdr:to>
      <xdr:col>15</xdr:col>
      <xdr:colOff>238125</xdr:colOff>
      <xdr:row>4</xdr:row>
      <xdr:rowOff>47625</xdr:rowOff>
    </xdr:to>
    <xdr:sp macro="" textlink="">
      <xdr:nvSpPr>
        <xdr:cNvPr id="2" name="Rectangle 1"/>
        <xdr:cNvSpPr/>
      </xdr:nvSpPr>
      <xdr:spPr>
        <a:xfrm>
          <a:off x="9639300" y="323850"/>
          <a:ext cx="21812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Car Choice</a:t>
          </a:r>
        </a:p>
      </xdr:txBody>
    </xdr:sp>
    <xdr:clientData/>
  </xdr:twoCellAnchor>
  <xdr:twoCellAnchor>
    <xdr:from>
      <xdr:col>12</xdr:col>
      <xdr:colOff>85728</xdr:colOff>
      <xdr:row>4</xdr:row>
      <xdr:rowOff>47625</xdr:rowOff>
    </xdr:from>
    <xdr:to>
      <xdr:col>14</xdr:col>
      <xdr:colOff>890591</xdr:colOff>
      <xdr:row>5</xdr:row>
      <xdr:rowOff>171450</xdr:rowOff>
    </xdr:to>
    <xdr:cxnSp macro="">
      <xdr:nvCxnSpPr>
        <xdr:cNvPr id="4" name="Shape 3"/>
        <xdr:cNvCxnSpPr/>
      </xdr:nvCxnSpPr>
      <xdr:spPr>
        <a:xfrm rot="5400000">
          <a:off x="9413084" y="-221456"/>
          <a:ext cx="314325" cy="23764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890589</xdr:colOff>
      <xdr:row>4</xdr:row>
      <xdr:rowOff>38101</xdr:rowOff>
    </xdr:from>
    <xdr:to>
      <xdr:col>17</xdr:col>
      <xdr:colOff>600076</xdr:colOff>
      <xdr:row>5</xdr:row>
      <xdr:rowOff>161926</xdr:rowOff>
    </xdr:to>
    <xdr:cxnSp macro="">
      <xdr:nvCxnSpPr>
        <xdr:cNvPr id="5" name="Shape 4"/>
        <xdr:cNvCxnSpPr/>
      </xdr:nvCxnSpPr>
      <xdr:spPr>
        <a:xfrm rot="10800000">
          <a:off x="10758489" y="800101"/>
          <a:ext cx="2643187" cy="3143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5</xdr:row>
      <xdr:rowOff>180975</xdr:rowOff>
    </xdr:from>
    <xdr:to>
      <xdr:col>12</xdr:col>
      <xdr:colOff>342900</xdr:colOff>
      <xdr:row>8</xdr:row>
      <xdr:rowOff>95250</xdr:rowOff>
    </xdr:to>
    <xdr:sp macro="" textlink="">
      <xdr:nvSpPr>
        <xdr:cNvPr id="8" name="Rectangle 7"/>
        <xdr:cNvSpPr/>
      </xdr:nvSpPr>
      <xdr:spPr>
        <a:xfrm>
          <a:off x="7353300" y="1133475"/>
          <a:ext cx="10001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Costs</a:t>
          </a:r>
        </a:p>
      </xdr:txBody>
    </xdr:sp>
    <xdr:clientData/>
  </xdr:twoCellAnchor>
  <xdr:twoCellAnchor>
    <xdr:from>
      <xdr:col>16</xdr:col>
      <xdr:colOff>161925</xdr:colOff>
      <xdr:row>5</xdr:row>
      <xdr:rowOff>180975</xdr:rowOff>
    </xdr:from>
    <xdr:to>
      <xdr:col>17</xdr:col>
      <xdr:colOff>552450</xdr:colOff>
      <xdr:row>8</xdr:row>
      <xdr:rowOff>95250</xdr:rowOff>
    </xdr:to>
    <xdr:sp macro="" textlink="">
      <xdr:nvSpPr>
        <xdr:cNvPr id="9" name="Rectangle 8"/>
        <xdr:cNvSpPr/>
      </xdr:nvSpPr>
      <xdr:spPr>
        <a:xfrm>
          <a:off x="10610850" y="1133475"/>
          <a:ext cx="10001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Benefits</a:t>
          </a:r>
        </a:p>
      </xdr:txBody>
    </xdr:sp>
    <xdr:clientData/>
  </xdr:twoCellAnchor>
  <xdr:twoCellAnchor>
    <xdr:from>
      <xdr:col>16</xdr:col>
      <xdr:colOff>323850</xdr:colOff>
      <xdr:row>9</xdr:row>
      <xdr:rowOff>66675</xdr:rowOff>
    </xdr:from>
    <xdr:to>
      <xdr:col>18</xdr:col>
      <xdr:colOff>104775</xdr:colOff>
      <xdr:row>11</xdr:row>
      <xdr:rowOff>171450</xdr:rowOff>
    </xdr:to>
    <xdr:sp macro="" textlink="">
      <xdr:nvSpPr>
        <xdr:cNvPr id="10" name="Rectangle 9"/>
        <xdr:cNvSpPr/>
      </xdr:nvSpPr>
      <xdr:spPr>
        <a:xfrm>
          <a:off x="10772775" y="1781175"/>
          <a:ext cx="10001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Reliability</a:t>
          </a:r>
        </a:p>
      </xdr:txBody>
    </xdr:sp>
    <xdr:clientData/>
  </xdr:twoCellAnchor>
  <xdr:twoCellAnchor>
    <xdr:from>
      <xdr:col>18</xdr:col>
      <xdr:colOff>200025</xdr:colOff>
      <xdr:row>9</xdr:row>
      <xdr:rowOff>66675</xdr:rowOff>
    </xdr:from>
    <xdr:to>
      <xdr:col>19</xdr:col>
      <xdr:colOff>590550</xdr:colOff>
      <xdr:row>11</xdr:row>
      <xdr:rowOff>171450</xdr:rowOff>
    </xdr:to>
    <xdr:sp macro="" textlink="">
      <xdr:nvSpPr>
        <xdr:cNvPr id="11" name="Rectangle 10"/>
        <xdr:cNvSpPr/>
      </xdr:nvSpPr>
      <xdr:spPr>
        <a:xfrm>
          <a:off x="11868150" y="1781175"/>
          <a:ext cx="10001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Color</a:t>
          </a:r>
        </a:p>
      </xdr:txBody>
    </xdr:sp>
    <xdr:clientData/>
  </xdr:twoCellAnchor>
  <xdr:twoCellAnchor>
    <xdr:from>
      <xdr:col>14</xdr:col>
      <xdr:colOff>409575</xdr:colOff>
      <xdr:row>9</xdr:row>
      <xdr:rowOff>66675</xdr:rowOff>
    </xdr:from>
    <xdr:to>
      <xdr:col>16</xdr:col>
      <xdr:colOff>190500</xdr:colOff>
      <xdr:row>11</xdr:row>
      <xdr:rowOff>171450</xdr:rowOff>
    </xdr:to>
    <xdr:sp macro="" textlink="">
      <xdr:nvSpPr>
        <xdr:cNvPr id="12" name="Rectangle 11"/>
        <xdr:cNvSpPr/>
      </xdr:nvSpPr>
      <xdr:spPr>
        <a:xfrm>
          <a:off x="9639300" y="1781175"/>
          <a:ext cx="10001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Top Speed</a:t>
          </a:r>
        </a:p>
      </xdr:txBody>
    </xdr:sp>
    <xdr:clientData/>
  </xdr:twoCellAnchor>
  <xdr:twoCellAnchor>
    <xdr:from>
      <xdr:col>12</xdr:col>
      <xdr:colOff>19050</xdr:colOff>
      <xdr:row>9</xdr:row>
      <xdr:rowOff>66675</xdr:rowOff>
    </xdr:from>
    <xdr:to>
      <xdr:col>13</xdr:col>
      <xdr:colOff>409575</xdr:colOff>
      <xdr:row>11</xdr:row>
      <xdr:rowOff>171450</xdr:rowOff>
    </xdr:to>
    <xdr:sp macro="" textlink="">
      <xdr:nvSpPr>
        <xdr:cNvPr id="13" name="Rectangle 12"/>
        <xdr:cNvSpPr/>
      </xdr:nvSpPr>
      <xdr:spPr>
        <a:xfrm>
          <a:off x="8029575" y="1781175"/>
          <a:ext cx="10001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Initial</a:t>
          </a:r>
        </a:p>
      </xdr:txBody>
    </xdr:sp>
    <xdr:clientData/>
  </xdr:twoCellAnchor>
  <xdr:twoCellAnchor>
    <xdr:from>
      <xdr:col>9</xdr:col>
      <xdr:colOff>571500</xdr:colOff>
      <xdr:row>9</xdr:row>
      <xdr:rowOff>66675</xdr:rowOff>
    </xdr:from>
    <xdr:to>
      <xdr:col>11</xdr:col>
      <xdr:colOff>352425</xdr:colOff>
      <xdr:row>11</xdr:row>
      <xdr:rowOff>171450</xdr:rowOff>
    </xdr:to>
    <xdr:sp macro="" textlink="">
      <xdr:nvSpPr>
        <xdr:cNvPr id="14" name="Rectangle 13"/>
        <xdr:cNvSpPr/>
      </xdr:nvSpPr>
      <xdr:spPr>
        <a:xfrm>
          <a:off x="6753225" y="1781175"/>
          <a:ext cx="10001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Maintenance</a:t>
          </a:r>
        </a:p>
      </xdr:txBody>
    </xdr:sp>
    <xdr:clientData/>
  </xdr:twoCellAnchor>
  <xdr:twoCellAnchor>
    <xdr:from>
      <xdr:col>6</xdr:col>
      <xdr:colOff>57150</xdr:colOff>
      <xdr:row>8</xdr:row>
      <xdr:rowOff>171450</xdr:rowOff>
    </xdr:from>
    <xdr:to>
      <xdr:col>9</xdr:col>
      <xdr:colOff>57150</xdr:colOff>
      <xdr:row>11</xdr:row>
      <xdr:rowOff>66675</xdr:rowOff>
    </xdr:to>
    <xdr:sp macro="" textlink="">
      <xdr:nvSpPr>
        <xdr:cNvPr id="15" name="TextBox 14"/>
        <xdr:cNvSpPr txBox="1"/>
      </xdr:nvSpPr>
      <xdr:spPr>
        <a:xfrm>
          <a:off x="4467225" y="1695450"/>
          <a:ext cx="1828800" cy="466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Reliability ratings from consumer reports.</a:t>
          </a:r>
        </a:p>
      </xdr:txBody>
    </xdr:sp>
    <xdr:clientData/>
  </xdr:twoCellAnchor>
  <xdr:twoCellAnchor>
    <xdr:from>
      <xdr:col>5</xdr:col>
      <xdr:colOff>123825</xdr:colOff>
      <xdr:row>5</xdr:row>
      <xdr:rowOff>152400</xdr:rowOff>
    </xdr:from>
    <xdr:to>
      <xdr:col>8</xdr:col>
      <xdr:colOff>123825</xdr:colOff>
      <xdr:row>8</xdr:row>
      <xdr:rowOff>47625</xdr:rowOff>
    </xdr:to>
    <xdr:sp macro="" textlink="">
      <xdr:nvSpPr>
        <xdr:cNvPr id="16" name="TextBox 15"/>
        <xdr:cNvSpPr txBox="1"/>
      </xdr:nvSpPr>
      <xdr:spPr>
        <a:xfrm>
          <a:off x="3924300" y="1104900"/>
          <a:ext cx="1828800" cy="4667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Published by the company</a:t>
          </a:r>
          <a:r>
            <a:rPr lang="en-US" sz="1100" baseline="0"/>
            <a:t> for each vehicle.</a:t>
          </a:r>
          <a:endParaRPr lang="en-US" sz="1100"/>
        </a:p>
      </xdr:txBody>
    </xdr:sp>
    <xdr:clientData/>
  </xdr:twoCellAnchor>
  <xdr:twoCellAnchor>
    <xdr:from>
      <xdr:col>5</xdr:col>
      <xdr:colOff>190500</xdr:colOff>
      <xdr:row>12</xdr:row>
      <xdr:rowOff>38101</xdr:rowOff>
    </xdr:from>
    <xdr:to>
      <xdr:col>8</xdr:col>
      <xdr:colOff>304800</xdr:colOff>
      <xdr:row>17</xdr:row>
      <xdr:rowOff>19051</xdr:rowOff>
    </xdr:to>
    <xdr:sp macro="" textlink="">
      <xdr:nvSpPr>
        <xdr:cNvPr id="17" name="TextBox 16"/>
        <xdr:cNvSpPr txBox="1"/>
      </xdr:nvSpPr>
      <xdr:spPr>
        <a:xfrm>
          <a:off x="3990975" y="2324101"/>
          <a:ext cx="1943100" cy="9334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Personal Preference (Ford is the least desireable, Honda is 3x more preferable, Toyota is 2x more preferable).</a:t>
          </a:r>
        </a:p>
      </xdr:txBody>
    </xdr:sp>
    <xdr:clientData/>
  </xdr:twoCellAnchor>
  <xdr:twoCellAnchor>
    <xdr:from>
      <xdr:col>5</xdr:col>
      <xdr:colOff>28575</xdr:colOff>
      <xdr:row>10</xdr:row>
      <xdr:rowOff>23813</xdr:rowOff>
    </xdr:from>
    <xdr:to>
      <xdr:col>6</xdr:col>
      <xdr:colOff>57150</xdr:colOff>
      <xdr:row>10</xdr:row>
      <xdr:rowOff>85725</xdr:rowOff>
    </xdr:to>
    <xdr:cxnSp macro="">
      <xdr:nvCxnSpPr>
        <xdr:cNvPr id="19" name="Straight Arrow Connector 18"/>
        <xdr:cNvCxnSpPr>
          <a:stCxn id="15" idx="1"/>
        </xdr:cNvCxnSpPr>
      </xdr:nvCxnSpPr>
      <xdr:spPr>
        <a:xfrm flipH="1">
          <a:off x="3829050" y="1928813"/>
          <a:ext cx="638175" cy="61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12</xdr:row>
      <xdr:rowOff>9525</xdr:rowOff>
    </xdr:from>
    <xdr:to>
      <xdr:col>5</xdr:col>
      <xdr:colOff>190500</xdr:colOff>
      <xdr:row>14</xdr:row>
      <xdr:rowOff>123826</xdr:rowOff>
    </xdr:to>
    <xdr:cxnSp macro="">
      <xdr:nvCxnSpPr>
        <xdr:cNvPr id="21" name="Straight Arrow Connector 20"/>
        <xdr:cNvCxnSpPr>
          <a:stCxn id="17" idx="1"/>
        </xdr:cNvCxnSpPr>
      </xdr:nvCxnSpPr>
      <xdr:spPr>
        <a:xfrm flipH="1" flipV="1">
          <a:off x="3600450" y="2295525"/>
          <a:ext cx="390525" cy="4953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7</xdr:row>
      <xdr:rowOff>4763</xdr:rowOff>
    </xdr:from>
    <xdr:to>
      <xdr:col>5</xdr:col>
      <xdr:colOff>123825</xdr:colOff>
      <xdr:row>8</xdr:row>
      <xdr:rowOff>161925</xdr:rowOff>
    </xdr:to>
    <xdr:cxnSp macro="">
      <xdr:nvCxnSpPr>
        <xdr:cNvPr id="23" name="Straight Arrow Connector 22"/>
        <xdr:cNvCxnSpPr>
          <a:stCxn id="16" idx="1"/>
        </xdr:cNvCxnSpPr>
      </xdr:nvCxnSpPr>
      <xdr:spPr>
        <a:xfrm flipH="1">
          <a:off x="3657600" y="1338263"/>
          <a:ext cx="266700" cy="3476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14</xdr:row>
      <xdr:rowOff>133351</xdr:rowOff>
    </xdr:from>
    <xdr:to>
      <xdr:col>13</xdr:col>
      <xdr:colOff>142875</xdr:colOff>
      <xdr:row>19</xdr:row>
      <xdr:rowOff>57151</xdr:rowOff>
    </xdr:to>
    <xdr:sp macro="" textlink="">
      <xdr:nvSpPr>
        <xdr:cNvPr id="24" name="TextBox 23"/>
        <xdr:cNvSpPr txBox="1"/>
      </xdr:nvSpPr>
      <xdr:spPr>
        <a:xfrm>
          <a:off x="6581775" y="2800351"/>
          <a:ext cx="232410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values always stay the same (0,25,50,75,100 or 0,20,40,60,80,100 for example,</a:t>
          </a:r>
          <a:r>
            <a:rPr lang="en-US" sz="1100" baseline="0"/>
            <a:t> depending on if you have 5 or 6 thresholds.</a:t>
          </a:r>
          <a:r>
            <a:rPr lang="en-US" sz="1100"/>
            <a:t>)</a:t>
          </a:r>
        </a:p>
      </xdr:txBody>
    </xdr:sp>
    <xdr:clientData/>
  </xdr:twoCellAnchor>
  <xdr:twoCellAnchor>
    <xdr:from>
      <xdr:col>10</xdr:col>
      <xdr:colOff>28575</xdr:colOff>
      <xdr:row>19</xdr:row>
      <xdr:rowOff>57151</xdr:rowOff>
    </xdr:from>
    <xdr:to>
      <xdr:col>11</xdr:col>
      <xdr:colOff>200025</xdr:colOff>
      <xdr:row>20</xdr:row>
      <xdr:rowOff>9525</xdr:rowOff>
    </xdr:to>
    <xdr:cxnSp macro="">
      <xdr:nvCxnSpPr>
        <xdr:cNvPr id="25" name="Straight Arrow Connector 24"/>
        <xdr:cNvCxnSpPr>
          <a:stCxn id="24" idx="2"/>
        </xdr:cNvCxnSpPr>
      </xdr:nvCxnSpPr>
      <xdr:spPr>
        <a:xfrm flipH="1">
          <a:off x="6962775" y="3686176"/>
          <a:ext cx="781050" cy="1523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27</xdr:row>
      <xdr:rowOff>57150</xdr:rowOff>
    </xdr:from>
    <xdr:to>
      <xdr:col>9</xdr:col>
      <xdr:colOff>314325</xdr:colOff>
      <xdr:row>30</xdr:row>
      <xdr:rowOff>95250</xdr:rowOff>
    </xdr:to>
    <xdr:sp macro="" textlink="">
      <xdr:nvSpPr>
        <xdr:cNvPr id="28" name="TextBox 27"/>
        <xdr:cNvSpPr txBox="1"/>
      </xdr:nvSpPr>
      <xdr:spPr>
        <a:xfrm>
          <a:off x="4314825" y="5219700"/>
          <a:ext cx="23241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"turning</a:t>
          </a:r>
          <a:r>
            <a:rPr lang="en-US" sz="1100" baseline="0"/>
            <a:t> points" are generated by answering the questions to the left.</a:t>
          </a:r>
          <a:endParaRPr lang="en-US" sz="1100"/>
        </a:p>
      </xdr:txBody>
    </xdr:sp>
    <xdr:clientData/>
  </xdr:twoCellAnchor>
  <xdr:twoCellAnchor>
    <xdr:from>
      <xdr:col>7</xdr:col>
      <xdr:colOff>457200</xdr:colOff>
      <xdr:row>25</xdr:row>
      <xdr:rowOff>190500</xdr:rowOff>
    </xdr:from>
    <xdr:to>
      <xdr:col>8</xdr:col>
      <xdr:colOff>333375</xdr:colOff>
      <xdr:row>27</xdr:row>
      <xdr:rowOff>57150</xdr:rowOff>
    </xdr:to>
    <xdr:cxnSp macro="">
      <xdr:nvCxnSpPr>
        <xdr:cNvPr id="29" name="Straight Arrow Connector 28"/>
        <xdr:cNvCxnSpPr>
          <a:stCxn id="28" idx="0"/>
        </xdr:cNvCxnSpPr>
      </xdr:nvCxnSpPr>
      <xdr:spPr>
        <a:xfrm flipV="1">
          <a:off x="5476875" y="4962525"/>
          <a:ext cx="57150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20</xdr:row>
      <xdr:rowOff>161925</xdr:rowOff>
    </xdr:from>
    <xdr:to>
      <xdr:col>18</xdr:col>
      <xdr:colOff>142875</xdr:colOff>
      <xdr:row>35</xdr:row>
      <xdr:rowOff>38100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33</xdr:row>
      <xdr:rowOff>19049</xdr:rowOff>
    </xdr:from>
    <xdr:to>
      <xdr:col>9</xdr:col>
      <xdr:colOff>142875</xdr:colOff>
      <xdr:row>39</xdr:row>
      <xdr:rowOff>161924</xdr:rowOff>
    </xdr:to>
    <xdr:sp macro="" textlink="">
      <xdr:nvSpPr>
        <xdr:cNvPr id="39" name="TextBox 38"/>
        <xdr:cNvSpPr txBox="1"/>
      </xdr:nvSpPr>
      <xdr:spPr>
        <a:xfrm>
          <a:off x="4143375" y="6334124"/>
          <a:ext cx="2324100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To finish normalization, we type in the equation from the value curve for</a:t>
          </a:r>
          <a:r>
            <a:rPr lang="en-US" sz="1100" baseline="0"/>
            <a:t> top speed, and divide Reliability and Color by the maximum possible value (5 stars for reliability, 3 for color) and multiply by 100 to bring it on to the same scale.</a:t>
          </a:r>
          <a:endParaRPr lang="en-US" sz="1100"/>
        </a:p>
      </xdr:txBody>
    </xdr:sp>
    <xdr:clientData/>
  </xdr:twoCellAnchor>
  <xdr:twoCellAnchor>
    <xdr:from>
      <xdr:col>5</xdr:col>
      <xdr:colOff>47625</xdr:colOff>
      <xdr:row>33</xdr:row>
      <xdr:rowOff>123825</xdr:rowOff>
    </xdr:from>
    <xdr:to>
      <xdr:col>5</xdr:col>
      <xdr:colOff>342900</xdr:colOff>
      <xdr:row>36</xdr:row>
      <xdr:rowOff>90487</xdr:rowOff>
    </xdr:to>
    <xdr:cxnSp macro="">
      <xdr:nvCxnSpPr>
        <xdr:cNvPr id="40" name="Straight Arrow Connector 39"/>
        <xdr:cNvCxnSpPr>
          <a:stCxn id="39" idx="1"/>
        </xdr:cNvCxnSpPr>
      </xdr:nvCxnSpPr>
      <xdr:spPr>
        <a:xfrm flipH="1" flipV="1">
          <a:off x="3848100" y="6438900"/>
          <a:ext cx="295275" cy="5381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1047750</xdr:colOff>
      <xdr:row>72</xdr:row>
      <xdr:rowOff>85726</xdr:rowOff>
    </xdr:from>
    <xdr:to>
      <xdr:col>5</xdr:col>
      <xdr:colOff>180975</xdr:colOff>
      <xdr:row>77</xdr:row>
      <xdr:rowOff>123826</xdr:rowOff>
    </xdr:to>
    <xdr:sp macro="" textlink="">
      <xdr:nvSpPr>
        <xdr:cNvPr id="43" name="TextBox 42"/>
        <xdr:cNvSpPr txBox="1"/>
      </xdr:nvSpPr>
      <xdr:spPr>
        <a:xfrm>
          <a:off x="1657350" y="13925551"/>
          <a:ext cx="23241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Honda has the best Cost:Benefit ratio (the total costs</a:t>
          </a:r>
          <a:r>
            <a:rPr lang="en-US" sz="1100" baseline="0"/>
            <a:t> for each unit of benefit is the lowest).  This is our "initial choice".  Go to tab 2 for an example of uncertainty.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8</xdr:row>
      <xdr:rowOff>95250</xdr:rowOff>
    </xdr:from>
    <xdr:to>
      <xdr:col>9</xdr:col>
      <xdr:colOff>57150</xdr:colOff>
      <xdr:row>12</xdr:row>
      <xdr:rowOff>0</xdr:rowOff>
    </xdr:to>
    <xdr:sp macro="" textlink="">
      <xdr:nvSpPr>
        <xdr:cNvPr id="12" name="TextBox 11"/>
        <xdr:cNvSpPr txBox="1"/>
      </xdr:nvSpPr>
      <xdr:spPr>
        <a:xfrm>
          <a:off x="4467225" y="1619250"/>
          <a:ext cx="2752725" cy="666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Reliability ratings from consumer reports.  This is uncertain, so we will include some uncertainty. </a:t>
          </a:r>
        </a:p>
        <a:p>
          <a:endParaRPr lang="en-US" sz="1100"/>
        </a:p>
      </xdr:txBody>
    </xdr:sp>
    <xdr:clientData/>
  </xdr:twoCellAnchor>
  <xdr:twoCellAnchor>
    <xdr:from>
      <xdr:col>5</xdr:col>
      <xdr:colOff>123825</xdr:colOff>
      <xdr:row>5</xdr:row>
      <xdr:rowOff>9526</xdr:rowOff>
    </xdr:from>
    <xdr:to>
      <xdr:col>8</xdr:col>
      <xdr:colOff>123825</xdr:colOff>
      <xdr:row>8</xdr:row>
      <xdr:rowOff>47626</xdr:rowOff>
    </xdr:to>
    <xdr:sp macro="" textlink="">
      <xdr:nvSpPr>
        <xdr:cNvPr id="13" name="TextBox 12"/>
        <xdr:cNvSpPr txBox="1"/>
      </xdr:nvSpPr>
      <xdr:spPr>
        <a:xfrm>
          <a:off x="3924300" y="962026"/>
          <a:ext cx="2752725" cy="609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Published by the company</a:t>
          </a:r>
          <a:r>
            <a:rPr lang="en-US" sz="1100" baseline="0"/>
            <a:t> for each vehicle.</a:t>
          </a:r>
        </a:p>
        <a:p>
          <a:r>
            <a:rPr lang="en-US" sz="1100" baseline="0"/>
            <a:t>We are NOT uncertain about this, so we will not include uncertainty.</a:t>
          </a:r>
          <a:endParaRPr lang="en-US" sz="1100"/>
        </a:p>
      </xdr:txBody>
    </xdr:sp>
    <xdr:clientData/>
  </xdr:twoCellAnchor>
  <xdr:twoCellAnchor>
    <xdr:from>
      <xdr:col>5</xdr:col>
      <xdr:colOff>190500</xdr:colOff>
      <xdr:row>12</xdr:row>
      <xdr:rowOff>38101</xdr:rowOff>
    </xdr:from>
    <xdr:to>
      <xdr:col>8</xdr:col>
      <xdr:colOff>304800</xdr:colOff>
      <xdr:row>17</xdr:row>
      <xdr:rowOff>19051</xdr:rowOff>
    </xdr:to>
    <xdr:sp macro="" textlink="">
      <xdr:nvSpPr>
        <xdr:cNvPr id="14" name="TextBox 13"/>
        <xdr:cNvSpPr txBox="1"/>
      </xdr:nvSpPr>
      <xdr:spPr>
        <a:xfrm>
          <a:off x="3990975" y="2324101"/>
          <a:ext cx="2867025" cy="9334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Personal Preference (Ford is the least desireable, Honda is 3x more preferable, Toyota is 2x more preferable).  We are certain</a:t>
          </a:r>
          <a:r>
            <a:rPr lang="en-US" sz="1100" baseline="0"/>
            <a:t> in our preferences, so we will not introduce uncertainty.</a:t>
          </a:r>
          <a:endParaRPr lang="en-US" sz="1100"/>
        </a:p>
      </xdr:txBody>
    </xdr:sp>
    <xdr:clientData/>
  </xdr:twoCellAnchor>
  <xdr:twoCellAnchor>
    <xdr:from>
      <xdr:col>5</xdr:col>
      <xdr:colOff>28576</xdr:colOff>
      <xdr:row>10</xdr:row>
      <xdr:rowOff>47625</xdr:rowOff>
    </xdr:from>
    <xdr:to>
      <xdr:col>6</xdr:col>
      <xdr:colOff>57150</xdr:colOff>
      <xdr:row>10</xdr:row>
      <xdr:rowOff>85725</xdr:rowOff>
    </xdr:to>
    <xdr:cxnSp macro="">
      <xdr:nvCxnSpPr>
        <xdr:cNvPr id="15" name="Straight Arrow Connector 14"/>
        <xdr:cNvCxnSpPr>
          <a:stCxn id="12" idx="1"/>
        </xdr:cNvCxnSpPr>
      </xdr:nvCxnSpPr>
      <xdr:spPr>
        <a:xfrm flipH="1">
          <a:off x="3829051" y="1952625"/>
          <a:ext cx="638174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12</xdr:row>
      <xdr:rowOff>9525</xdr:rowOff>
    </xdr:from>
    <xdr:to>
      <xdr:col>5</xdr:col>
      <xdr:colOff>190500</xdr:colOff>
      <xdr:row>14</xdr:row>
      <xdr:rowOff>123826</xdr:rowOff>
    </xdr:to>
    <xdr:cxnSp macro="">
      <xdr:nvCxnSpPr>
        <xdr:cNvPr id="16" name="Straight Arrow Connector 15"/>
        <xdr:cNvCxnSpPr>
          <a:stCxn id="14" idx="1"/>
        </xdr:cNvCxnSpPr>
      </xdr:nvCxnSpPr>
      <xdr:spPr>
        <a:xfrm flipH="1" flipV="1">
          <a:off x="3600450" y="2295525"/>
          <a:ext cx="390525" cy="4953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6</xdr:row>
      <xdr:rowOff>123826</xdr:rowOff>
    </xdr:from>
    <xdr:to>
      <xdr:col>5</xdr:col>
      <xdr:colOff>123825</xdr:colOff>
      <xdr:row>8</xdr:row>
      <xdr:rowOff>161925</xdr:rowOff>
    </xdr:to>
    <xdr:cxnSp macro="">
      <xdr:nvCxnSpPr>
        <xdr:cNvPr id="17" name="Straight Arrow Connector 16"/>
        <xdr:cNvCxnSpPr>
          <a:stCxn id="13" idx="1"/>
        </xdr:cNvCxnSpPr>
      </xdr:nvCxnSpPr>
      <xdr:spPr>
        <a:xfrm flipH="1">
          <a:off x="3657600" y="1266826"/>
          <a:ext cx="266700" cy="419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14</xdr:row>
      <xdr:rowOff>133351</xdr:rowOff>
    </xdr:from>
    <xdr:to>
      <xdr:col>13</xdr:col>
      <xdr:colOff>142875</xdr:colOff>
      <xdr:row>19</xdr:row>
      <xdr:rowOff>57151</xdr:rowOff>
    </xdr:to>
    <xdr:sp macro="" textlink="">
      <xdr:nvSpPr>
        <xdr:cNvPr id="18" name="TextBox 17"/>
        <xdr:cNvSpPr txBox="1"/>
      </xdr:nvSpPr>
      <xdr:spPr>
        <a:xfrm>
          <a:off x="7419975" y="2800351"/>
          <a:ext cx="274320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values always stay the same (0,25,50,75,100 or 0,20,40,60,80,100 for example,</a:t>
          </a:r>
          <a:r>
            <a:rPr lang="en-US" sz="1100" baseline="0"/>
            <a:t> depending on if you have 5 or 6 thresholds.</a:t>
          </a:r>
          <a:r>
            <a:rPr lang="en-US" sz="1100"/>
            <a:t>)</a:t>
          </a:r>
        </a:p>
      </xdr:txBody>
    </xdr:sp>
    <xdr:clientData/>
  </xdr:twoCellAnchor>
  <xdr:twoCellAnchor>
    <xdr:from>
      <xdr:col>10</xdr:col>
      <xdr:colOff>28575</xdr:colOff>
      <xdr:row>19</xdr:row>
      <xdr:rowOff>57151</xdr:rowOff>
    </xdr:from>
    <xdr:to>
      <xdr:col>11</xdr:col>
      <xdr:colOff>200025</xdr:colOff>
      <xdr:row>20</xdr:row>
      <xdr:rowOff>9525</xdr:rowOff>
    </xdr:to>
    <xdr:cxnSp macro="">
      <xdr:nvCxnSpPr>
        <xdr:cNvPr id="19" name="Straight Arrow Connector 18"/>
        <xdr:cNvCxnSpPr>
          <a:stCxn id="18" idx="2"/>
        </xdr:cNvCxnSpPr>
      </xdr:nvCxnSpPr>
      <xdr:spPr>
        <a:xfrm flipH="1">
          <a:off x="7800975" y="3686176"/>
          <a:ext cx="781050" cy="1523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27</xdr:row>
      <xdr:rowOff>57149</xdr:rowOff>
    </xdr:from>
    <xdr:to>
      <xdr:col>9</xdr:col>
      <xdr:colOff>314325</xdr:colOff>
      <xdr:row>31</xdr:row>
      <xdr:rowOff>161924</xdr:rowOff>
    </xdr:to>
    <xdr:sp macro="" textlink="">
      <xdr:nvSpPr>
        <xdr:cNvPr id="20" name="TextBox 19"/>
        <xdr:cNvSpPr txBox="1"/>
      </xdr:nvSpPr>
      <xdr:spPr>
        <a:xfrm>
          <a:off x="4314825" y="5248274"/>
          <a:ext cx="316230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"turning</a:t>
          </a:r>
          <a:r>
            <a:rPr lang="en-US" sz="1100" baseline="0"/>
            <a:t> points" are generated by answering the questions to the left.  We can argue that we are certain in our preferences, so this doesn't have to change.</a:t>
          </a:r>
          <a:endParaRPr lang="en-US" sz="1100"/>
        </a:p>
      </xdr:txBody>
    </xdr:sp>
    <xdr:clientData/>
  </xdr:twoCellAnchor>
  <xdr:twoCellAnchor>
    <xdr:from>
      <xdr:col>7</xdr:col>
      <xdr:colOff>38100</xdr:colOff>
      <xdr:row>25</xdr:row>
      <xdr:rowOff>190502</xdr:rowOff>
    </xdr:from>
    <xdr:to>
      <xdr:col>8</xdr:col>
      <xdr:colOff>333375</xdr:colOff>
      <xdr:row>27</xdr:row>
      <xdr:rowOff>57149</xdr:rowOff>
    </xdr:to>
    <xdr:cxnSp macro="">
      <xdr:nvCxnSpPr>
        <xdr:cNvPr id="21" name="Straight Arrow Connector 20"/>
        <xdr:cNvCxnSpPr>
          <a:stCxn id="20" idx="0"/>
        </xdr:cNvCxnSpPr>
      </xdr:nvCxnSpPr>
      <xdr:spPr>
        <a:xfrm flipV="1">
          <a:off x="5895975" y="4991102"/>
          <a:ext cx="990600" cy="2571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20</xdr:row>
      <xdr:rowOff>161925</xdr:rowOff>
    </xdr:from>
    <xdr:to>
      <xdr:col>18</xdr:col>
      <xdr:colOff>142875</xdr:colOff>
      <xdr:row>35</xdr:row>
      <xdr:rowOff>38100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33</xdr:row>
      <xdr:rowOff>19049</xdr:rowOff>
    </xdr:from>
    <xdr:to>
      <xdr:col>9</xdr:col>
      <xdr:colOff>142875</xdr:colOff>
      <xdr:row>39</xdr:row>
      <xdr:rowOff>161924</xdr:rowOff>
    </xdr:to>
    <xdr:sp macro="" textlink="">
      <xdr:nvSpPr>
        <xdr:cNvPr id="23" name="TextBox 22"/>
        <xdr:cNvSpPr txBox="1"/>
      </xdr:nvSpPr>
      <xdr:spPr>
        <a:xfrm>
          <a:off x="4143375" y="6334124"/>
          <a:ext cx="3162300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To finish normalization, we type in the equation from the value curve for</a:t>
          </a:r>
          <a:r>
            <a:rPr lang="en-US" sz="1100" baseline="0"/>
            <a:t> top speed, and divide Reliability and Color by the maximum possible value (5 stars for reliability, 3 for color) and multiply by 100 to bring it on to the same scale.</a:t>
          </a:r>
        </a:p>
        <a:p>
          <a:endParaRPr lang="en-US" sz="1100" baseline="0"/>
        </a:p>
        <a:p>
          <a:r>
            <a:rPr lang="en-US" sz="1100" baseline="0"/>
            <a:t>This step is never uncertain.</a:t>
          </a:r>
          <a:endParaRPr lang="en-US" sz="1100"/>
        </a:p>
      </xdr:txBody>
    </xdr:sp>
    <xdr:clientData/>
  </xdr:twoCellAnchor>
  <xdr:twoCellAnchor>
    <xdr:from>
      <xdr:col>5</xdr:col>
      <xdr:colOff>47625</xdr:colOff>
      <xdr:row>33</xdr:row>
      <xdr:rowOff>123825</xdr:rowOff>
    </xdr:from>
    <xdr:to>
      <xdr:col>5</xdr:col>
      <xdr:colOff>342900</xdr:colOff>
      <xdr:row>36</xdr:row>
      <xdr:rowOff>90487</xdr:rowOff>
    </xdr:to>
    <xdr:cxnSp macro="">
      <xdr:nvCxnSpPr>
        <xdr:cNvPr id="24" name="Straight Arrow Connector 23"/>
        <xdr:cNvCxnSpPr>
          <a:stCxn id="23" idx="1"/>
        </xdr:cNvCxnSpPr>
      </xdr:nvCxnSpPr>
      <xdr:spPr>
        <a:xfrm flipH="1" flipV="1">
          <a:off x="3848100" y="6438900"/>
          <a:ext cx="295275" cy="5381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1047750</xdr:colOff>
      <xdr:row>72</xdr:row>
      <xdr:rowOff>85726</xdr:rowOff>
    </xdr:from>
    <xdr:to>
      <xdr:col>5</xdr:col>
      <xdr:colOff>180975</xdr:colOff>
      <xdr:row>77</xdr:row>
      <xdr:rowOff>123826</xdr:rowOff>
    </xdr:to>
    <xdr:sp macro="" textlink="">
      <xdr:nvSpPr>
        <xdr:cNvPr id="25" name="TextBox 24"/>
        <xdr:cNvSpPr txBox="1"/>
      </xdr:nvSpPr>
      <xdr:spPr>
        <a:xfrm>
          <a:off x="1657350" y="13925551"/>
          <a:ext cx="23241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Each time you push F9, Honda may or may not have the best cost-benefit ratio (as all of the values are now changing).  This is tested by the IF statement below.</a:t>
          </a:r>
        </a:p>
      </xdr:txBody>
    </xdr:sp>
    <xdr:clientData/>
  </xdr:twoCellAnchor>
  <xdr:twoCellAnchor>
    <xdr:from>
      <xdr:col>9</xdr:col>
      <xdr:colOff>200025</xdr:colOff>
      <xdr:row>0</xdr:row>
      <xdr:rowOff>104775</xdr:rowOff>
    </xdr:from>
    <xdr:to>
      <xdr:col>18</xdr:col>
      <xdr:colOff>533401</xdr:colOff>
      <xdr:row>13</xdr:row>
      <xdr:rowOff>180975</xdr:rowOff>
    </xdr:to>
    <xdr:sp macro="" textlink="">
      <xdr:nvSpPr>
        <xdr:cNvPr id="29" name="TextBox 28"/>
        <xdr:cNvSpPr txBox="1"/>
      </xdr:nvSpPr>
      <xdr:spPr>
        <a:xfrm>
          <a:off x="7362825" y="104775"/>
          <a:ext cx="7419976" cy="257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What does NORMINV do?</a:t>
          </a:r>
        </a:p>
        <a:p>
          <a:endParaRPr lang="en-US" sz="1100"/>
        </a:p>
        <a:p>
          <a:r>
            <a:rPr lang="en-US" sz="1100"/>
            <a:t>The</a:t>
          </a:r>
          <a:r>
            <a:rPr lang="en-US" sz="1100" baseline="0"/>
            <a:t> equation NORMINV can be used to introduce "uncertainty" into values.</a:t>
          </a:r>
        </a:p>
        <a:p>
          <a:endParaRPr lang="en-US" sz="1100" baseline="0"/>
        </a:p>
        <a:p>
          <a:r>
            <a:rPr lang="en-US" sz="1100" baseline="0"/>
            <a:t>It does this by choosing a random number that is more likely to fall near the</a:t>
          </a:r>
        </a:p>
        <a:p>
          <a:r>
            <a:rPr lang="en-US" sz="1100" baseline="0"/>
            <a:t>"expected" value, or your best guess at what the value should be.</a:t>
          </a:r>
        </a:p>
        <a:p>
          <a:endParaRPr lang="en-US" sz="1100" baseline="0"/>
        </a:p>
        <a:p>
          <a:r>
            <a:rPr lang="en-US" sz="1100" baseline="0"/>
            <a:t>The bigger you set the standard deviation, the more "uncertain" your value</a:t>
          </a:r>
        </a:p>
        <a:p>
          <a:r>
            <a:rPr lang="en-US" sz="1100" baseline="0"/>
            <a:t>becomes - the bigger the range of potential random numbers that are likely</a:t>
          </a:r>
        </a:p>
        <a:p>
          <a:r>
            <a:rPr lang="en-US" sz="1100" baseline="0"/>
            <a:t>to be selected.</a:t>
          </a:r>
        </a:p>
        <a:p>
          <a:endParaRPr lang="en-US" sz="1100" baseline="0"/>
        </a:p>
        <a:p>
          <a:r>
            <a:rPr lang="en-US" sz="1100" baseline="0"/>
            <a:t>=NORMINV(rand(),mean,standard_deviation) is the equation.  The rand() just tells excel you want to select a random number from a distribution that looks like the picture at the upper right (throw a random dart).  The mean is the black line.  The standard deviation is how quickly the area under the curve approaches 0.</a:t>
          </a:r>
        </a:p>
        <a:p>
          <a:endParaRPr lang="en-US" sz="1100"/>
        </a:p>
      </xdr:txBody>
    </xdr:sp>
    <xdr:clientData/>
  </xdr:twoCellAnchor>
  <xdr:twoCellAnchor editAs="oneCell">
    <xdr:from>
      <xdr:col>14</xdr:col>
      <xdr:colOff>1085850</xdr:colOff>
      <xdr:row>0</xdr:row>
      <xdr:rowOff>133350</xdr:rowOff>
    </xdr:from>
    <xdr:to>
      <xdr:col>18</xdr:col>
      <xdr:colOff>466725</xdr:colOff>
      <xdr:row>9</xdr:row>
      <xdr:rowOff>112531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91950" y="133350"/>
          <a:ext cx="2924175" cy="17127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1123950</xdr:colOff>
      <xdr:row>9</xdr:row>
      <xdr:rowOff>76200</xdr:rowOff>
    </xdr:from>
    <xdr:to>
      <xdr:col>18</xdr:col>
      <xdr:colOff>409575</xdr:colOff>
      <xdr:row>10</xdr:row>
      <xdr:rowOff>133350</xdr:rowOff>
    </xdr:to>
    <xdr:sp macro="" textlink="">
      <xdr:nvSpPr>
        <xdr:cNvPr id="31" name="TextBox 30"/>
        <xdr:cNvSpPr txBox="1"/>
      </xdr:nvSpPr>
      <xdr:spPr>
        <a:xfrm>
          <a:off x="11830050" y="1809750"/>
          <a:ext cx="28289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       2 SD</a:t>
          </a:r>
          <a:r>
            <a:rPr lang="en-US" sz="1100" baseline="0"/>
            <a:t>        1 SD     </a:t>
          </a:r>
          <a:r>
            <a:rPr lang="en-US" sz="1100"/>
            <a:t>mean      1</a:t>
          </a:r>
          <a:r>
            <a:rPr lang="en-US" sz="1100" baseline="0"/>
            <a:t> SD            2 SD</a:t>
          </a:r>
          <a:endParaRPr lang="en-US" sz="1100"/>
        </a:p>
      </xdr:txBody>
    </xdr:sp>
    <xdr:clientData/>
  </xdr:twoCellAnchor>
  <xdr:twoCellAnchor>
    <xdr:from>
      <xdr:col>11</xdr:col>
      <xdr:colOff>180975</xdr:colOff>
      <xdr:row>50</xdr:row>
      <xdr:rowOff>47626</xdr:rowOff>
    </xdr:from>
    <xdr:to>
      <xdr:col>14</xdr:col>
      <xdr:colOff>876300</xdr:colOff>
      <xdr:row>53</xdr:row>
      <xdr:rowOff>104776</xdr:rowOff>
    </xdr:to>
    <xdr:sp macro="" textlink="">
      <xdr:nvSpPr>
        <xdr:cNvPr id="34" name="TextBox 33"/>
        <xdr:cNvSpPr txBox="1"/>
      </xdr:nvSpPr>
      <xdr:spPr>
        <a:xfrm>
          <a:off x="8562975" y="9667876"/>
          <a:ext cx="30194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We are generally</a:t>
          </a:r>
          <a:r>
            <a:rPr lang="en-US" sz="1100" baseline="0"/>
            <a:t> going to be uncertain about these swing weights.  It is recommended you put uncertainty into them.</a:t>
          </a:r>
          <a:endParaRPr lang="en-US" sz="1100"/>
        </a:p>
      </xdr:txBody>
    </xdr:sp>
    <xdr:clientData/>
  </xdr:twoCellAnchor>
  <xdr:twoCellAnchor>
    <xdr:from>
      <xdr:col>6</xdr:col>
      <xdr:colOff>114300</xdr:colOff>
      <xdr:row>62</xdr:row>
      <xdr:rowOff>95250</xdr:rowOff>
    </xdr:from>
    <xdr:to>
      <xdr:col>8</xdr:col>
      <xdr:colOff>295275</xdr:colOff>
      <xdr:row>69</xdr:row>
      <xdr:rowOff>19050</xdr:rowOff>
    </xdr:to>
    <xdr:sp macro="" textlink="">
      <xdr:nvSpPr>
        <xdr:cNvPr id="35" name="TextBox 34"/>
        <xdr:cNvSpPr txBox="1"/>
      </xdr:nvSpPr>
      <xdr:spPr>
        <a:xfrm>
          <a:off x="4524375" y="12020550"/>
          <a:ext cx="2324100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Here you can test, for a given % of uncertainty (set in cell</a:t>
          </a:r>
          <a:r>
            <a:rPr lang="en-US" sz="1100" baseline="0"/>
            <a:t> G2 above), how often you would still choose the Honda option.   Highlight the 4 yellow cells and push ctrl+w to run the simulation 500 times.</a:t>
          </a:r>
          <a:endParaRPr lang="en-US" sz="1100"/>
        </a:p>
      </xdr:txBody>
    </xdr:sp>
    <xdr:clientData/>
  </xdr:twoCellAnchor>
  <xdr:twoCellAnchor>
    <xdr:from>
      <xdr:col>11</xdr:col>
      <xdr:colOff>695326</xdr:colOff>
      <xdr:row>67</xdr:row>
      <xdr:rowOff>47624</xdr:rowOff>
    </xdr:from>
    <xdr:to>
      <xdr:col>14</xdr:col>
      <xdr:colOff>1266826</xdr:colOff>
      <xdr:row>74</xdr:row>
      <xdr:rowOff>171450</xdr:rowOff>
    </xdr:to>
    <xdr:sp macro="" textlink="">
      <xdr:nvSpPr>
        <xdr:cNvPr id="36" name="TextBox 35"/>
        <xdr:cNvSpPr txBox="1"/>
      </xdr:nvSpPr>
      <xdr:spPr>
        <a:xfrm>
          <a:off x="9944101" y="12934949"/>
          <a:ext cx="2895600" cy="1504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value gives you the % of times, for the current level of uncertainty,</a:t>
          </a:r>
          <a:r>
            <a:rPr lang="en-US" sz="1100" baseline="0"/>
            <a:t> you would still choose Honda.   If this value is very high, your decision is not sensitive at the level of uncertainty you have chosen.  If it is lower (e.g., 50-70%), then your decision is sensitive.  At 50%, Honda may no longer be the most frequent choice.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68</xdr:row>
      <xdr:rowOff>123827</xdr:rowOff>
    </xdr:from>
    <xdr:to>
      <xdr:col>11</xdr:col>
      <xdr:colOff>695326</xdr:colOff>
      <xdr:row>71</xdr:row>
      <xdr:rowOff>0</xdr:rowOff>
    </xdr:to>
    <xdr:cxnSp macro="">
      <xdr:nvCxnSpPr>
        <xdr:cNvPr id="37" name="Straight Arrow Connector 36"/>
        <xdr:cNvCxnSpPr>
          <a:stCxn id="36" idx="1"/>
        </xdr:cNvCxnSpPr>
      </xdr:nvCxnSpPr>
      <xdr:spPr>
        <a:xfrm flipH="1" flipV="1">
          <a:off x="9324975" y="13211177"/>
          <a:ext cx="619126" cy="4762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9</xdr:row>
      <xdr:rowOff>123825</xdr:rowOff>
    </xdr:from>
    <xdr:to>
      <xdr:col>8</xdr:col>
      <xdr:colOff>247650</xdr:colOff>
      <xdr:row>14</xdr:row>
      <xdr:rowOff>104775</xdr:rowOff>
    </xdr:to>
    <xdr:sp macro="" textlink="">
      <xdr:nvSpPr>
        <xdr:cNvPr id="3" name="TextBox 2"/>
        <xdr:cNvSpPr txBox="1"/>
      </xdr:nvSpPr>
      <xdr:spPr>
        <a:xfrm>
          <a:off x="1285875" y="1838325"/>
          <a:ext cx="585787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Task:</a:t>
          </a:r>
        </a:p>
        <a:p>
          <a:r>
            <a:rPr lang="en-US" sz="1100"/>
            <a:t>(1)</a:t>
          </a:r>
          <a:r>
            <a:rPr lang="en-US" sz="1100" baseline="0"/>
            <a:t> What would your preliminary decision be (which car would you pick)?</a:t>
          </a:r>
        </a:p>
        <a:p>
          <a:endParaRPr lang="en-US" sz="1100" baseline="0"/>
        </a:p>
        <a:p>
          <a:r>
            <a:rPr lang="en-US" sz="1100" baseline="0"/>
            <a:t>(2) How certain are you about this decision?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72"/>
  <sheetViews>
    <sheetView tabSelected="1" workbookViewId="0">
      <selection activeCell="O15" sqref="O15"/>
    </sheetView>
  </sheetViews>
  <sheetFormatPr defaultRowHeight="15"/>
  <cols>
    <col min="2" max="2" width="19.5703125" bestFit="1" customWidth="1"/>
    <col min="5" max="5" width="10" customWidth="1"/>
    <col min="7" max="7" width="21.7109375" bestFit="1" customWidth="1"/>
    <col min="8" max="8" width="10.42578125" customWidth="1"/>
    <col min="12" max="12" width="11.28515625" customWidth="1"/>
    <col min="13" max="13" width="13.28515625" bestFit="1" customWidth="1"/>
    <col min="14" max="14" width="10.28515625" bestFit="1" customWidth="1"/>
    <col min="15" max="15" width="25.7109375" bestFit="1" customWidth="1"/>
  </cols>
  <sheetData>
    <row r="2" spans="2:5">
      <c r="B2" s="1" t="s">
        <v>2</v>
      </c>
    </row>
    <row r="4" spans="2:5">
      <c r="B4" s="42" t="s">
        <v>0</v>
      </c>
    </row>
    <row r="5" spans="2:5">
      <c r="B5" t="s">
        <v>1</v>
      </c>
    </row>
    <row r="9" spans="2:5">
      <c r="C9" t="s">
        <v>3</v>
      </c>
      <c r="D9" t="s">
        <v>4</v>
      </c>
      <c r="E9" t="s">
        <v>5</v>
      </c>
    </row>
    <row r="10" spans="2:5">
      <c r="B10" s="2" t="s">
        <v>6</v>
      </c>
      <c r="C10" s="2">
        <v>120</v>
      </c>
      <c r="D10" s="2">
        <v>130</v>
      </c>
      <c r="E10" s="2">
        <v>150</v>
      </c>
    </row>
    <row r="11" spans="2:5">
      <c r="B11" s="3" t="s">
        <v>7</v>
      </c>
      <c r="C11" s="3">
        <v>4.5</v>
      </c>
      <c r="D11" s="3">
        <v>4</v>
      </c>
      <c r="E11" s="3">
        <v>3.5</v>
      </c>
    </row>
    <row r="12" spans="2:5">
      <c r="B12" s="4" t="s">
        <v>8</v>
      </c>
      <c r="C12" s="4">
        <v>3</v>
      </c>
      <c r="D12" s="4">
        <v>2</v>
      </c>
      <c r="E12" s="4">
        <v>1</v>
      </c>
    </row>
    <row r="19" spans="2:19" ht="15.75" thickBot="1"/>
    <row r="20" spans="2:19" ht="15.75" thickBot="1">
      <c r="B20" s="33" t="s">
        <v>9</v>
      </c>
      <c r="C20" s="7"/>
      <c r="D20" s="7"/>
      <c r="E20" s="7"/>
      <c r="F20" s="7"/>
      <c r="G20" s="7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25"/>
    </row>
    <row r="21" spans="2:19">
      <c r="B21" s="9"/>
      <c r="C21" s="5"/>
      <c r="D21" s="6"/>
      <c r="E21" s="6"/>
      <c r="F21" s="6"/>
      <c r="G21" s="6"/>
      <c r="H21" s="6"/>
      <c r="I21" s="7" t="s">
        <v>15</v>
      </c>
      <c r="J21" s="8" t="s">
        <v>16</v>
      </c>
      <c r="K21" s="10"/>
      <c r="L21" s="10"/>
      <c r="M21" s="10"/>
      <c r="N21" s="10"/>
      <c r="O21" s="10"/>
      <c r="P21" s="10"/>
      <c r="Q21" s="10"/>
      <c r="R21" s="10"/>
      <c r="S21" s="11"/>
    </row>
    <row r="22" spans="2:19">
      <c r="B22" s="9"/>
      <c r="C22" s="15" t="s">
        <v>11</v>
      </c>
      <c r="D22" s="16"/>
      <c r="E22" s="16"/>
      <c r="F22" s="16"/>
      <c r="G22" s="16"/>
      <c r="H22" s="16"/>
      <c r="I22" s="16">
        <v>80</v>
      </c>
      <c r="J22" s="17">
        <v>0</v>
      </c>
      <c r="K22" s="10"/>
      <c r="L22" s="10"/>
      <c r="M22" s="10"/>
      <c r="N22" s="10"/>
      <c r="O22" s="10"/>
      <c r="P22" s="10"/>
      <c r="Q22" s="10"/>
      <c r="R22" s="10"/>
      <c r="S22" s="11"/>
    </row>
    <row r="23" spans="2:19">
      <c r="B23" s="9"/>
      <c r="C23" s="9" t="s">
        <v>12</v>
      </c>
      <c r="D23" s="10"/>
      <c r="E23" s="10"/>
      <c r="F23" s="10"/>
      <c r="G23" s="10"/>
      <c r="H23" s="10"/>
      <c r="I23" s="10">
        <v>90</v>
      </c>
      <c r="J23" s="11">
        <v>25</v>
      </c>
      <c r="K23" s="10"/>
      <c r="L23" s="10"/>
      <c r="M23" s="10"/>
      <c r="N23" s="10"/>
      <c r="O23" s="10"/>
      <c r="P23" s="10"/>
      <c r="Q23" s="10"/>
      <c r="R23" s="10"/>
      <c r="S23" s="11"/>
    </row>
    <row r="24" spans="2:19">
      <c r="B24" s="9"/>
      <c r="C24" s="15" t="s">
        <v>10</v>
      </c>
      <c r="D24" s="16"/>
      <c r="E24" s="16"/>
      <c r="F24" s="16"/>
      <c r="G24" s="16"/>
      <c r="H24" s="16"/>
      <c r="I24" s="16">
        <v>120</v>
      </c>
      <c r="J24" s="17">
        <v>50</v>
      </c>
      <c r="K24" s="10"/>
      <c r="L24" s="10"/>
      <c r="M24" s="10"/>
      <c r="N24" s="10"/>
      <c r="O24" s="10"/>
      <c r="P24" s="10"/>
      <c r="Q24" s="10"/>
      <c r="R24" s="10"/>
      <c r="S24" s="11"/>
    </row>
    <row r="25" spans="2:19">
      <c r="B25" s="9"/>
      <c r="C25" s="9" t="s">
        <v>13</v>
      </c>
      <c r="D25" s="10"/>
      <c r="E25" s="10"/>
      <c r="F25" s="10"/>
      <c r="G25" s="10"/>
      <c r="H25" s="10"/>
      <c r="I25" s="10">
        <v>150</v>
      </c>
      <c r="J25" s="11">
        <v>75</v>
      </c>
      <c r="K25" s="10"/>
      <c r="L25" s="10"/>
      <c r="M25" s="10"/>
      <c r="N25" s="10"/>
      <c r="O25" s="10"/>
      <c r="P25" s="10"/>
      <c r="Q25" s="10"/>
      <c r="R25" s="10"/>
      <c r="S25" s="11"/>
    </row>
    <row r="26" spans="2:19" ht="15.75" thickBot="1">
      <c r="B26" s="9"/>
      <c r="C26" s="18" t="s">
        <v>14</v>
      </c>
      <c r="D26" s="19"/>
      <c r="E26" s="19"/>
      <c r="F26" s="19"/>
      <c r="G26" s="19"/>
      <c r="H26" s="19"/>
      <c r="I26" s="19">
        <v>200</v>
      </c>
      <c r="J26" s="20">
        <v>100</v>
      </c>
      <c r="K26" s="10"/>
      <c r="L26" s="10"/>
      <c r="M26" s="10"/>
      <c r="N26" s="10"/>
      <c r="O26" s="10"/>
      <c r="P26" s="10"/>
      <c r="Q26" s="10"/>
      <c r="R26" s="10"/>
      <c r="S26" s="11"/>
    </row>
    <row r="27" spans="2:19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/>
    </row>
    <row r="28" spans="2:19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</row>
    <row r="29" spans="2:19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</row>
    <row r="30" spans="2:19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</row>
    <row r="31" spans="2:19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</row>
    <row r="32" spans="2:19">
      <c r="B32" s="9"/>
      <c r="C32" s="10" t="s">
        <v>3</v>
      </c>
      <c r="D32" s="10" t="s">
        <v>4</v>
      </c>
      <c r="E32" s="10" t="s">
        <v>5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1"/>
    </row>
    <row r="33" spans="2:19">
      <c r="B33" s="26" t="s">
        <v>6</v>
      </c>
      <c r="C33" s="27">
        <f>(-0.0045*C10^2)+(2.06*C10)-130.54</f>
        <v>51.860000000000042</v>
      </c>
      <c r="D33" s="27">
        <f t="shared" ref="D33:E33" si="0">(-0.0045*D10^2)+(2.06*D10)-130.54</f>
        <v>61.210000000000008</v>
      </c>
      <c r="E33" s="27">
        <f t="shared" si="0"/>
        <v>77.210000000000008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/>
    </row>
    <row r="34" spans="2:19">
      <c r="B34" s="28" t="s">
        <v>7</v>
      </c>
      <c r="C34" s="29">
        <f>(C11/5)*100</f>
        <v>90</v>
      </c>
      <c r="D34" s="29">
        <f t="shared" ref="D34:E34" si="1">(D11/5)*100</f>
        <v>80</v>
      </c>
      <c r="E34" s="29">
        <f t="shared" si="1"/>
        <v>70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</row>
    <row r="35" spans="2:19">
      <c r="B35" s="30" t="s">
        <v>8</v>
      </c>
      <c r="C35" s="31">
        <f>(C12/3)*100</f>
        <v>100</v>
      </c>
      <c r="D35" s="31">
        <f t="shared" ref="D35:E35" si="2">(D12/3)*100</f>
        <v>66.666666666666657</v>
      </c>
      <c r="E35" s="31">
        <f t="shared" si="2"/>
        <v>33.333333333333329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1"/>
    </row>
    <row r="36" spans="2:19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1"/>
    </row>
    <row r="37" spans="2:19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1"/>
    </row>
    <row r="38" spans="2:19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1"/>
    </row>
    <row r="39" spans="2:19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1"/>
    </row>
    <row r="40" spans="2:19" ht="15.75" thickBot="1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4"/>
    </row>
    <row r="42" spans="2:19" ht="15.75" thickBot="1"/>
    <row r="43" spans="2:19">
      <c r="B43" s="5" t="s">
        <v>17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5"/>
    </row>
    <row r="44" spans="2:19" ht="15.75" thickBot="1"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1"/>
    </row>
    <row r="45" spans="2:19" ht="15.75" thickBot="1">
      <c r="B45" s="34" t="s">
        <v>18</v>
      </c>
      <c r="C45" s="10"/>
      <c r="D45" s="10"/>
      <c r="E45" s="21" t="s">
        <v>19</v>
      </c>
      <c r="F45" s="10"/>
      <c r="G45" s="10"/>
      <c r="H45" s="10"/>
      <c r="I45" s="10"/>
      <c r="J45" s="10"/>
      <c r="K45" s="10"/>
      <c r="L45" s="10"/>
      <c r="M45" s="10"/>
      <c r="N45" s="10"/>
      <c r="O45" s="33" t="s">
        <v>24</v>
      </c>
      <c r="P45" s="6"/>
      <c r="Q45" s="25"/>
      <c r="R45" s="10"/>
      <c r="S45" s="11"/>
    </row>
    <row r="46" spans="2:19">
      <c r="B46" s="9"/>
      <c r="C46" s="10"/>
      <c r="D46" s="10"/>
      <c r="E46" s="5"/>
      <c r="F46" s="6"/>
      <c r="G46" s="6"/>
      <c r="H46" s="6"/>
      <c r="I46" s="6"/>
      <c r="J46" s="6"/>
      <c r="K46" s="6"/>
      <c r="L46" s="6"/>
      <c r="M46" s="8" t="s">
        <v>21</v>
      </c>
      <c r="N46" s="10"/>
      <c r="O46" s="9"/>
      <c r="P46" s="10" t="s">
        <v>25</v>
      </c>
      <c r="Q46" s="11"/>
      <c r="R46" s="10"/>
      <c r="S46" s="11"/>
    </row>
    <row r="47" spans="2:19">
      <c r="B47" s="9">
        <v>1</v>
      </c>
      <c r="C47" s="10" t="s">
        <v>7</v>
      </c>
      <c r="D47" s="10"/>
      <c r="E47" s="9" t="s">
        <v>20</v>
      </c>
      <c r="F47" s="10"/>
      <c r="G47" s="10"/>
      <c r="H47" s="10"/>
      <c r="I47" s="10"/>
      <c r="J47" s="10"/>
      <c r="K47" s="10"/>
      <c r="L47" s="10"/>
      <c r="M47" s="11">
        <v>50</v>
      </c>
      <c r="N47" s="10"/>
      <c r="O47" s="9" t="s">
        <v>7</v>
      </c>
      <c r="P47" s="10">
        <f>M47/SUM($M$47:$M$49)*100</f>
        <v>47.619047619047613</v>
      </c>
      <c r="Q47" s="11"/>
      <c r="R47" s="10"/>
      <c r="S47" s="11"/>
    </row>
    <row r="48" spans="2:19">
      <c r="B48" s="9">
        <v>2</v>
      </c>
      <c r="C48" s="10" t="s">
        <v>6</v>
      </c>
      <c r="D48" s="10"/>
      <c r="E48" s="9" t="s">
        <v>22</v>
      </c>
      <c r="F48" s="10"/>
      <c r="G48" s="10"/>
      <c r="H48" s="10"/>
      <c r="I48" s="10"/>
      <c r="J48" s="10"/>
      <c r="K48" s="10"/>
      <c r="L48" s="10"/>
      <c r="M48" s="11">
        <v>35</v>
      </c>
      <c r="N48" s="10"/>
      <c r="O48" s="9" t="s">
        <v>6</v>
      </c>
      <c r="P48" s="10">
        <f>M48/SUM($M$47:$M$49)*100</f>
        <v>33.333333333333329</v>
      </c>
      <c r="Q48" s="11"/>
      <c r="R48" s="10"/>
      <c r="S48" s="11"/>
    </row>
    <row r="49" spans="2:19" ht="15.75" thickBot="1">
      <c r="B49" s="9">
        <v>3</v>
      </c>
      <c r="C49" s="10" t="s">
        <v>8</v>
      </c>
      <c r="D49" s="10"/>
      <c r="E49" s="12" t="s">
        <v>23</v>
      </c>
      <c r="F49" s="13"/>
      <c r="G49" s="13"/>
      <c r="H49" s="13"/>
      <c r="I49" s="13"/>
      <c r="J49" s="13"/>
      <c r="K49" s="13"/>
      <c r="L49" s="13"/>
      <c r="M49" s="14">
        <v>20</v>
      </c>
      <c r="N49" s="10"/>
      <c r="O49" s="12" t="s">
        <v>8</v>
      </c>
      <c r="P49" s="13">
        <f>M49/SUM($M$47:$M$49)*100</f>
        <v>19.047619047619047</v>
      </c>
      <c r="Q49" s="14"/>
      <c r="R49" s="10"/>
      <c r="S49" s="11"/>
    </row>
    <row r="50" spans="2:19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1"/>
    </row>
    <row r="51" spans="2:19"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1"/>
    </row>
    <row r="52" spans="2:19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1"/>
    </row>
    <row r="53" spans="2:19">
      <c r="B53" s="34" t="s">
        <v>26</v>
      </c>
      <c r="C53" s="10"/>
      <c r="D53" s="10"/>
      <c r="E53" s="10"/>
      <c r="F53" s="10"/>
      <c r="G53" s="21" t="s">
        <v>27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1"/>
    </row>
    <row r="54" spans="2:19">
      <c r="B54" s="9"/>
      <c r="C54" s="10" t="s">
        <v>3</v>
      </c>
      <c r="D54" s="10" t="s">
        <v>4</v>
      </c>
      <c r="E54" s="10" t="s">
        <v>5</v>
      </c>
      <c r="F54" s="10"/>
      <c r="G54" s="10"/>
      <c r="H54" s="10" t="s">
        <v>3</v>
      </c>
      <c r="I54" s="10" t="s">
        <v>4</v>
      </c>
      <c r="J54" s="10" t="s">
        <v>5</v>
      </c>
      <c r="K54" s="10"/>
      <c r="L54" s="10"/>
      <c r="M54" s="10"/>
      <c r="N54" s="10"/>
      <c r="O54" s="10"/>
      <c r="P54" s="10"/>
      <c r="Q54" s="10"/>
      <c r="R54" s="10"/>
      <c r="S54" s="11"/>
    </row>
    <row r="55" spans="2:19">
      <c r="B55" s="26" t="s">
        <v>6</v>
      </c>
      <c r="C55" s="27">
        <f>C33*$P$48</f>
        <v>1728.6666666666679</v>
      </c>
      <c r="D55" s="27">
        <f t="shared" ref="D55:E55" si="3">D33*$P$48</f>
        <v>2040.3333333333333</v>
      </c>
      <c r="E55" s="27">
        <f t="shared" si="3"/>
        <v>2573.6666666666665</v>
      </c>
      <c r="F55" s="10"/>
      <c r="G55" s="27" t="s">
        <v>6</v>
      </c>
      <c r="H55" s="27">
        <f>C55/100</f>
        <v>17.28666666666668</v>
      </c>
      <c r="I55" s="27">
        <f t="shared" ref="I55:J55" si="4">D55/100</f>
        <v>20.403333333333332</v>
      </c>
      <c r="J55" s="27">
        <f t="shared" si="4"/>
        <v>25.736666666666665</v>
      </c>
      <c r="K55" s="10"/>
      <c r="L55" s="10"/>
      <c r="M55" s="10"/>
      <c r="N55" s="10"/>
      <c r="O55" s="10"/>
      <c r="P55" s="10"/>
      <c r="Q55" s="10"/>
      <c r="R55" s="10"/>
      <c r="S55" s="11"/>
    </row>
    <row r="56" spans="2:19">
      <c r="B56" s="28" t="s">
        <v>7</v>
      </c>
      <c r="C56" s="29">
        <f>C34*$P$47</f>
        <v>4285.7142857142853</v>
      </c>
      <c r="D56" s="29">
        <f t="shared" ref="D56:E56" si="5">D34*$P$47</f>
        <v>3809.5238095238092</v>
      </c>
      <c r="E56" s="29">
        <f t="shared" si="5"/>
        <v>3333.333333333333</v>
      </c>
      <c r="F56" s="10"/>
      <c r="G56" s="29" t="s">
        <v>7</v>
      </c>
      <c r="H56" s="29">
        <f t="shared" ref="H56:H57" si="6">C56/100</f>
        <v>42.857142857142854</v>
      </c>
      <c r="I56" s="29">
        <f t="shared" ref="I56:I57" si="7">D56/100</f>
        <v>38.095238095238095</v>
      </c>
      <c r="J56" s="29">
        <f t="shared" ref="J56:J57" si="8">E56/100</f>
        <v>33.333333333333329</v>
      </c>
      <c r="K56" s="10"/>
      <c r="L56" s="10"/>
      <c r="M56" s="10"/>
      <c r="N56" s="10"/>
      <c r="O56" s="10"/>
      <c r="P56" s="10"/>
      <c r="Q56" s="10"/>
      <c r="R56" s="10"/>
      <c r="S56" s="11"/>
    </row>
    <row r="57" spans="2:19" ht="15.75" thickBot="1">
      <c r="B57" s="35" t="s">
        <v>8</v>
      </c>
      <c r="C57" s="36">
        <f>C35*$P$49</f>
        <v>1904.7619047619048</v>
      </c>
      <c r="D57" s="36">
        <f t="shared" ref="D57:E57" si="9">D35*$P$49</f>
        <v>1269.8412698412696</v>
      </c>
      <c r="E57" s="36">
        <f t="shared" si="9"/>
        <v>634.92063492063482</v>
      </c>
      <c r="F57" s="13"/>
      <c r="G57" s="36" t="s">
        <v>8</v>
      </c>
      <c r="H57" s="36">
        <f t="shared" si="6"/>
        <v>19.047619047619047</v>
      </c>
      <c r="I57" s="36">
        <f t="shared" si="7"/>
        <v>12.698412698412696</v>
      </c>
      <c r="J57" s="36">
        <f t="shared" si="8"/>
        <v>6.349206349206348</v>
      </c>
      <c r="K57" s="13"/>
      <c r="L57" s="13"/>
      <c r="M57" s="13"/>
      <c r="N57" s="13"/>
      <c r="O57" s="13"/>
      <c r="P57" s="13"/>
      <c r="Q57" s="13"/>
      <c r="R57" s="13"/>
      <c r="S57" s="14"/>
    </row>
    <row r="60" spans="2:19">
      <c r="B60" t="s">
        <v>28</v>
      </c>
    </row>
    <row r="62" spans="2:19">
      <c r="B62" s="10"/>
      <c r="C62" s="10" t="s">
        <v>3</v>
      </c>
      <c r="D62" s="10" t="s">
        <v>4</v>
      </c>
      <c r="E62" s="10" t="s">
        <v>5</v>
      </c>
    </row>
    <row r="63" spans="2:19">
      <c r="B63" s="27" t="s">
        <v>6</v>
      </c>
      <c r="C63" s="27">
        <f>H55</f>
        <v>17.28666666666668</v>
      </c>
      <c r="D63" s="27">
        <f t="shared" ref="D63:E63" si="10">I55</f>
        <v>20.403333333333332</v>
      </c>
      <c r="E63" s="27">
        <f t="shared" si="10"/>
        <v>25.736666666666665</v>
      </c>
    </row>
    <row r="64" spans="2:19">
      <c r="B64" s="29" t="s">
        <v>7</v>
      </c>
      <c r="C64" s="29">
        <f>H56</f>
        <v>42.857142857142854</v>
      </c>
      <c r="D64" s="29">
        <f t="shared" ref="D64:E64" si="11">I56</f>
        <v>38.095238095238095</v>
      </c>
      <c r="E64" s="29">
        <f t="shared" si="11"/>
        <v>33.333333333333329</v>
      </c>
    </row>
    <row r="65" spans="2:5">
      <c r="B65" s="31" t="s">
        <v>8</v>
      </c>
      <c r="C65" s="31">
        <f>H57</f>
        <v>19.047619047619047</v>
      </c>
      <c r="D65" s="31">
        <f t="shared" ref="D65:E65" si="12">I57</f>
        <v>12.698412698412696</v>
      </c>
      <c r="E65" s="31">
        <f t="shared" si="12"/>
        <v>6.349206349206348</v>
      </c>
    </row>
    <row r="66" spans="2:5">
      <c r="B66" s="32" t="s">
        <v>29</v>
      </c>
      <c r="C66" s="32">
        <v>5000</v>
      </c>
      <c r="D66" s="32">
        <v>2000</v>
      </c>
      <c r="E66" s="32">
        <v>3000</v>
      </c>
    </row>
    <row r="67" spans="2:5">
      <c r="B67" s="37" t="s">
        <v>30</v>
      </c>
      <c r="C67" s="37">
        <v>25000</v>
      </c>
      <c r="D67" s="37">
        <v>30000</v>
      </c>
      <c r="E67" s="37">
        <v>28000</v>
      </c>
    </row>
    <row r="68" spans="2:5" ht="15.75" thickBot="1"/>
    <row r="69" spans="2:5">
      <c r="B69" s="38" t="s">
        <v>32</v>
      </c>
      <c r="C69" s="39">
        <f>SUM(C63:C65)</f>
        <v>79.191428571428588</v>
      </c>
      <c r="D69" s="39">
        <f t="shared" ref="D69:E69" si="13">SUM(D63:D65)</f>
        <v>71.19698412698412</v>
      </c>
      <c r="E69" s="40">
        <f t="shared" si="13"/>
        <v>65.419206349206348</v>
      </c>
    </row>
    <row r="70" spans="2:5" ht="15.75" thickBot="1">
      <c r="B70" s="35" t="s">
        <v>31</v>
      </c>
      <c r="C70" s="36">
        <f>SUM(C66:C67)</f>
        <v>30000</v>
      </c>
      <c r="D70" s="36">
        <f t="shared" ref="D70:E70" si="14">SUM(D66:D67)</f>
        <v>32000</v>
      </c>
      <c r="E70" s="41">
        <f t="shared" si="14"/>
        <v>31000</v>
      </c>
    </row>
    <row r="71" spans="2:5" ht="15.75" thickBot="1"/>
    <row r="72" spans="2:5" ht="15.75" thickBot="1">
      <c r="B72" s="22" t="s">
        <v>33</v>
      </c>
      <c r="C72" s="23">
        <f>C70/C69</f>
        <v>378.82887758415404</v>
      </c>
      <c r="D72" s="23">
        <f t="shared" ref="D72:E72" si="15">D70/D69</f>
        <v>449.45724025228469</v>
      </c>
      <c r="E72" s="24">
        <f t="shared" si="15"/>
        <v>473.86695329996286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S80"/>
  <sheetViews>
    <sheetView workbookViewId="0"/>
  </sheetViews>
  <sheetFormatPr defaultRowHeight="15"/>
  <cols>
    <col min="2" max="2" width="19.5703125" bestFit="1" customWidth="1"/>
    <col min="5" max="5" width="10" customWidth="1"/>
    <col min="7" max="7" width="21.7109375" bestFit="1" customWidth="1"/>
    <col min="8" max="8" width="10.42578125" customWidth="1"/>
    <col min="10" max="10" width="22.140625" customWidth="1"/>
    <col min="12" max="12" width="11.28515625" customWidth="1"/>
    <col min="13" max="13" width="13.28515625" bestFit="1" customWidth="1"/>
    <col min="14" max="14" width="10.28515625" bestFit="1" customWidth="1"/>
    <col min="15" max="15" width="25.7109375" bestFit="1" customWidth="1"/>
  </cols>
  <sheetData>
    <row r="1" spans="2:7" ht="15.75" thickBot="1"/>
    <row r="2" spans="2:7" ht="15.75" thickBot="1">
      <c r="B2" s="1" t="s">
        <v>2</v>
      </c>
      <c r="E2" s="43" t="s">
        <v>34</v>
      </c>
      <c r="F2" s="44"/>
      <c r="G2" s="45">
        <v>0.1</v>
      </c>
    </row>
    <row r="4" spans="2:7">
      <c r="B4" t="s">
        <v>0</v>
      </c>
    </row>
    <row r="5" spans="2:7">
      <c r="B5" s="42" t="s">
        <v>1</v>
      </c>
    </row>
    <row r="9" spans="2:7">
      <c r="C9" t="s">
        <v>3</v>
      </c>
      <c r="D9" t="s">
        <v>4</v>
      </c>
      <c r="E9" t="s">
        <v>5</v>
      </c>
    </row>
    <row r="10" spans="2:7">
      <c r="B10" s="2" t="s">
        <v>6</v>
      </c>
      <c r="C10" s="2">
        <v>120</v>
      </c>
      <c r="D10" s="2">
        <v>130</v>
      </c>
      <c r="E10" s="2">
        <v>150</v>
      </c>
    </row>
    <row r="11" spans="2:7">
      <c r="B11" s="3" t="s">
        <v>7</v>
      </c>
      <c r="C11" s="3">
        <f ca="1">NORMINV(RAND(),4.5,4.5*G2)</f>
        <v>4.370918576488183</v>
      </c>
      <c r="D11" s="3">
        <f ca="1">NORMINV(RAND(),4,4*G2)</f>
        <v>3.914006591263623</v>
      </c>
      <c r="E11" s="3">
        <f ca="1">NORMINV(RAND(),3.5,3.5*G2)</f>
        <v>3.0956954904748848</v>
      </c>
    </row>
    <row r="12" spans="2:7">
      <c r="B12" s="4" t="s">
        <v>8</v>
      </c>
      <c r="C12" s="4">
        <v>3</v>
      </c>
      <c r="D12" s="4">
        <v>2</v>
      </c>
      <c r="E12" s="4">
        <v>1</v>
      </c>
    </row>
    <row r="19" spans="2:19" ht="15.75" thickBot="1"/>
    <row r="20" spans="2:19" ht="15.75" thickBot="1">
      <c r="B20" s="33" t="s">
        <v>9</v>
      </c>
      <c r="C20" s="7"/>
      <c r="D20" s="7"/>
      <c r="E20" s="7"/>
      <c r="F20" s="7"/>
      <c r="G20" s="7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25"/>
    </row>
    <row r="21" spans="2:19">
      <c r="B21" s="9"/>
      <c r="C21" s="5"/>
      <c r="D21" s="6"/>
      <c r="E21" s="6"/>
      <c r="F21" s="6"/>
      <c r="G21" s="6"/>
      <c r="H21" s="6"/>
      <c r="I21" s="7" t="s">
        <v>15</v>
      </c>
      <c r="J21" s="8" t="s">
        <v>16</v>
      </c>
      <c r="K21" s="10"/>
      <c r="L21" s="10"/>
      <c r="M21" s="10"/>
      <c r="N21" s="10"/>
      <c r="O21" s="10"/>
      <c r="P21" s="10"/>
      <c r="Q21" s="10"/>
      <c r="R21" s="10"/>
      <c r="S21" s="11"/>
    </row>
    <row r="22" spans="2:19">
      <c r="B22" s="9"/>
      <c r="C22" s="15" t="s">
        <v>11</v>
      </c>
      <c r="D22" s="16"/>
      <c r="E22" s="16"/>
      <c r="F22" s="16"/>
      <c r="G22" s="16"/>
      <c r="H22" s="16"/>
      <c r="I22" s="16">
        <v>80</v>
      </c>
      <c r="J22" s="17">
        <v>0</v>
      </c>
      <c r="K22" s="10"/>
      <c r="L22" s="10"/>
      <c r="M22" s="10"/>
      <c r="N22" s="10"/>
      <c r="O22" s="10"/>
      <c r="P22" s="10"/>
      <c r="Q22" s="10"/>
      <c r="R22" s="10"/>
      <c r="S22" s="11"/>
    </row>
    <row r="23" spans="2:19">
      <c r="B23" s="9"/>
      <c r="C23" s="9" t="s">
        <v>12</v>
      </c>
      <c r="D23" s="10"/>
      <c r="E23" s="10"/>
      <c r="F23" s="10"/>
      <c r="G23" s="10"/>
      <c r="H23" s="10"/>
      <c r="I23" s="10">
        <v>90</v>
      </c>
      <c r="J23" s="11">
        <v>25</v>
      </c>
      <c r="K23" s="10"/>
      <c r="L23" s="10"/>
      <c r="M23" s="10"/>
      <c r="N23" s="10"/>
      <c r="O23" s="10"/>
      <c r="P23" s="10"/>
      <c r="Q23" s="10"/>
      <c r="R23" s="10"/>
      <c r="S23" s="11"/>
    </row>
    <row r="24" spans="2:19">
      <c r="B24" s="9"/>
      <c r="C24" s="15" t="s">
        <v>10</v>
      </c>
      <c r="D24" s="16"/>
      <c r="E24" s="16"/>
      <c r="F24" s="16"/>
      <c r="G24" s="16"/>
      <c r="H24" s="16"/>
      <c r="I24" s="16">
        <v>120</v>
      </c>
      <c r="J24" s="17">
        <v>50</v>
      </c>
      <c r="K24" s="10"/>
      <c r="L24" s="10"/>
      <c r="M24" s="10"/>
      <c r="N24" s="10"/>
      <c r="O24" s="10"/>
      <c r="P24" s="10"/>
      <c r="Q24" s="10"/>
      <c r="R24" s="10"/>
      <c r="S24" s="11"/>
    </row>
    <row r="25" spans="2:19">
      <c r="B25" s="9"/>
      <c r="C25" s="9" t="s">
        <v>13</v>
      </c>
      <c r="D25" s="10"/>
      <c r="E25" s="10"/>
      <c r="F25" s="10"/>
      <c r="G25" s="10"/>
      <c r="H25" s="10"/>
      <c r="I25" s="10">
        <v>150</v>
      </c>
      <c r="J25" s="11">
        <v>75</v>
      </c>
      <c r="K25" s="10"/>
      <c r="L25" s="10"/>
      <c r="M25" s="10"/>
      <c r="N25" s="10"/>
      <c r="O25" s="10"/>
      <c r="P25" s="10"/>
      <c r="Q25" s="10"/>
      <c r="R25" s="10"/>
      <c r="S25" s="11"/>
    </row>
    <row r="26" spans="2:19" ht="15.75" thickBot="1">
      <c r="B26" s="9"/>
      <c r="C26" s="18" t="s">
        <v>14</v>
      </c>
      <c r="D26" s="19"/>
      <c r="E26" s="19"/>
      <c r="F26" s="19"/>
      <c r="G26" s="19"/>
      <c r="H26" s="19"/>
      <c r="I26" s="19">
        <v>200</v>
      </c>
      <c r="J26" s="20">
        <v>100</v>
      </c>
      <c r="K26" s="10"/>
      <c r="L26" s="10"/>
      <c r="M26" s="10"/>
      <c r="N26" s="10"/>
      <c r="O26" s="10"/>
      <c r="P26" s="10"/>
      <c r="Q26" s="10"/>
      <c r="R26" s="10"/>
      <c r="S26" s="11"/>
    </row>
    <row r="27" spans="2:19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/>
    </row>
    <row r="28" spans="2:19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</row>
    <row r="29" spans="2:19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</row>
    <row r="30" spans="2:19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</row>
    <row r="31" spans="2:19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</row>
    <row r="32" spans="2:19">
      <c r="B32" s="9"/>
      <c r="C32" s="10" t="s">
        <v>3</v>
      </c>
      <c r="D32" s="10" t="s">
        <v>4</v>
      </c>
      <c r="E32" s="10" t="s">
        <v>5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1"/>
    </row>
    <row r="33" spans="2:19">
      <c r="B33" s="26" t="s">
        <v>6</v>
      </c>
      <c r="C33" s="27">
        <f>(-0.0045*C10^2)+(2.06*C10)-130.54</f>
        <v>51.860000000000042</v>
      </c>
      <c r="D33" s="27">
        <f t="shared" ref="D33:E33" si="0">(-0.0045*D10^2)+(2.06*D10)-130.54</f>
        <v>61.210000000000008</v>
      </c>
      <c r="E33" s="27">
        <f t="shared" si="0"/>
        <v>77.210000000000008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/>
    </row>
    <row r="34" spans="2:19">
      <c r="B34" s="28" t="s">
        <v>7</v>
      </c>
      <c r="C34" s="29">
        <f ca="1">(C11/5)*100</f>
        <v>87.418371529763661</v>
      </c>
      <c r="D34" s="29">
        <f t="shared" ref="D34:E34" ca="1" si="1">(D11/5)*100</f>
        <v>78.280131825272463</v>
      </c>
      <c r="E34" s="29">
        <f t="shared" ca="1" si="1"/>
        <v>61.913909809497689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</row>
    <row r="35" spans="2:19">
      <c r="B35" s="30" t="s">
        <v>8</v>
      </c>
      <c r="C35" s="31">
        <f>(C12/3)*100</f>
        <v>100</v>
      </c>
      <c r="D35" s="31">
        <f t="shared" ref="D35:E35" si="2">(D12/3)*100</f>
        <v>66.666666666666657</v>
      </c>
      <c r="E35" s="31">
        <f t="shared" si="2"/>
        <v>33.333333333333329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1"/>
    </row>
    <row r="36" spans="2:19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1"/>
    </row>
    <row r="37" spans="2:19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1"/>
    </row>
    <row r="38" spans="2:19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1"/>
    </row>
    <row r="39" spans="2:19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1"/>
    </row>
    <row r="40" spans="2:19" ht="15.75" thickBot="1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4"/>
    </row>
    <row r="42" spans="2:19" ht="15.75" thickBot="1"/>
    <row r="43" spans="2:19">
      <c r="B43" s="5" t="s">
        <v>17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5"/>
    </row>
    <row r="44" spans="2:19" ht="15.75" thickBot="1"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1"/>
    </row>
    <row r="45" spans="2:19" ht="15.75" thickBot="1">
      <c r="B45" s="34" t="s">
        <v>18</v>
      </c>
      <c r="C45" s="10"/>
      <c r="D45" s="10"/>
      <c r="E45" s="21" t="s">
        <v>19</v>
      </c>
      <c r="F45" s="10"/>
      <c r="G45" s="10"/>
      <c r="H45" s="10"/>
      <c r="I45" s="10"/>
      <c r="J45" s="10"/>
      <c r="K45" s="10"/>
      <c r="L45" s="10"/>
      <c r="M45" s="10"/>
      <c r="N45" s="10"/>
      <c r="O45" s="33" t="s">
        <v>24</v>
      </c>
      <c r="P45" s="6"/>
      <c r="Q45" s="25"/>
      <c r="R45" s="10"/>
      <c r="S45" s="11"/>
    </row>
    <row r="46" spans="2:19">
      <c r="B46" s="9"/>
      <c r="C46" s="10"/>
      <c r="D46" s="10"/>
      <c r="E46" s="5"/>
      <c r="F46" s="6"/>
      <c r="G46" s="6"/>
      <c r="H46" s="6"/>
      <c r="I46" s="6"/>
      <c r="J46" s="6"/>
      <c r="K46" s="6"/>
      <c r="L46" s="6"/>
      <c r="M46" s="8" t="s">
        <v>21</v>
      </c>
      <c r="N46" s="10"/>
      <c r="O46" s="9"/>
      <c r="P46" s="10" t="s">
        <v>25</v>
      </c>
      <c r="Q46" s="11"/>
      <c r="R46" s="10"/>
      <c r="S46" s="11"/>
    </row>
    <row r="47" spans="2:19">
      <c r="B47" s="9">
        <v>1</v>
      </c>
      <c r="C47" s="10" t="s">
        <v>7</v>
      </c>
      <c r="D47" s="10"/>
      <c r="E47" s="9" t="s">
        <v>20</v>
      </c>
      <c r="F47" s="10"/>
      <c r="G47" s="10"/>
      <c r="H47" s="10"/>
      <c r="I47" s="10"/>
      <c r="J47" s="10"/>
      <c r="K47" s="10"/>
      <c r="L47" s="10"/>
      <c r="M47" s="11">
        <f ca="1">NORMINV(RAND(),50,50*G2)</f>
        <v>52.541869604771883</v>
      </c>
      <c r="N47" s="10"/>
      <c r="O47" s="9" t="s">
        <v>7</v>
      </c>
      <c r="P47" s="10">
        <f ca="1">M47/SUM($M$47:$M$49)*100</f>
        <v>48.509379635019179</v>
      </c>
      <c r="Q47" s="11"/>
      <c r="R47" s="10"/>
      <c r="S47" s="11"/>
    </row>
    <row r="48" spans="2:19">
      <c r="B48" s="9">
        <v>2</v>
      </c>
      <c r="C48" s="10" t="s">
        <v>6</v>
      </c>
      <c r="D48" s="10"/>
      <c r="E48" s="9" t="s">
        <v>22</v>
      </c>
      <c r="F48" s="10"/>
      <c r="G48" s="10"/>
      <c r="H48" s="10"/>
      <c r="I48" s="10"/>
      <c r="J48" s="10"/>
      <c r="K48" s="10"/>
      <c r="L48" s="10"/>
      <c r="M48" s="11">
        <f ca="1">NORMINV(RAND(),35,35*G2)</f>
        <v>36.58256303573711</v>
      </c>
      <c r="N48" s="10"/>
      <c r="O48" s="9" t="s">
        <v>6</v>
      </c>
      <c r="P48" s="10">
        <f ca="1">M48/SUM($M$47:$M$49)*100</f>
        <v>33.774919919511603</v>
      </c>
      <c r="Q48" s="11"/>
      <c r="R48" s="10"/>
      <c r="S48" s="11"/>
    </row>
    <row r="49" spans="2:19" ht="15.75" thickBot="1">
      <c r="B49" s="9">
        <v>3</v>
      </c>
      <c r="C49" s="10" t="s">
        <v>8</v>
      </c>
      <c r="D49" s="10"/>
      <c r="E49" s="12" t="s">
        <v>23</v>
      </c>
      <c r="F49" s="13"/>
      <c r="G49" s="13"/>
      <c r="H49" s="13"/>
      <c r="I49" s="13"/>
      <c r="J49" s="13"/>
      <c r="K49" s="13"/>
      <c r="L49" s="13"/>
      <c r="M49" s="14">
        <f ca="1">NORMINV(RAND(),20,20*G2)</f>
        <v>19.188372017255865</v>
      </c>
      <c r="N49" s="10"/>
      <c r="O49" s="12" t="s">
        <v>8</v>
      </c>
      <c r="P49" s="13">
        <f ca="1">M49/SUM($M$47:$M$49)*100</f>
        <v>17.715700445469231</v>
      </c>
      <c r="Q49" s="14"/>
      <c r="R49" s="10"/>
      <c r="S49" s="11"/>
    </row>
    <row r="50" spans="2:19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1"/>
    </row>
    <row r="51" spans="2:19"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1"/>
    </row>
    <row r="52" spans="2:19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1"/>
    </row>
    <row r="53" spans="2:19">
      <c r="B53" s="34" t="s">
        <v>26</v>
      </c>
      <c r="C53" s="10"/>
      <c r="D53" s="10"/>
      <c r="E53" s="10"/>
      <c r="F53" s="10"/>
      <c r="G53" s="21" t="s">
        <v>27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1"/>
    </row>
    <row r="54" spans="2:19">
      <c r="B54" s="9"/>
      <c r="C54" s="10" t="s">
        <v>3</v>
      </c>
      <c r="D54" s="10" t="s">
        <v>4</v>
      </c>
      <c r="E54" s="10" t="s">
        <v>5</v>
      </c>
      <c r="F54" s="10"/>
      <c r="G54" s="10"/>
      <c r="H54" s="10" t="s">
        <v>3</v>
      </c>
      <c r="I54" s="10" t="s">
        <v>4</v>
      </c>
      <c r="J54" s="10" t="s">
        <v>5</v>
      </c>
      <c r="K54" s="10"/>
      <c r="L54" s="10"/>
      <c r="M54" s="10"/>
      <c r="N54" s="10"/>
      <c r="O54" s="10"/>
      <c r="P54" s="10"/>
      <c r="Q54" s="10"/>
      <c r="R54" s="10"/>
      <c r="S54" s="11"/>
    </row>
    <row r="55" spans="2:19">
      <c r="B55" s="26" t="s">
        <v>6</v>
      </c>
      <c r="C55" s="27">
        <f ca="1">C33*$P$48</f>
        <v>1751.5673470258732</v>
      </c>
      <c r="D55" s="27">
        <f t="shared" ref="D55:E55" ca="1" si="3">D33*$P$48</f>
        <v>2067.3628482733056</v>
      </c>
      <c r="E55" s="27">
        <f t="shared" ca="1" si="3"/>
        <v>2607.7615669854913</v>
      </c>
      <c r="F55" s="10"/>
      <c r="G55" s="27" t="s">
        <v>6</v>
      </c>
      <c r="H55" s="27">
        <f ca="1">C55/100</f>
        <v>17.515673470258733</v>
      </c>
      <c r="I55" s="27">
        <f t="shared" ref="I55:J57" ca="1" si="4">D55/100</f>
        <v>20.673628482733058</v>
      </c>
      <c r="J55" s="27">
        <f t="shared" ca="1" si="4"/>
        <v>26.077615669854914</v>
      </c>
      <c r="K55" s="10"/>
      <c r="L55" s="10"/>
      <c r="M55" s="10"/>
      <c r="N55" s="10"/>
      <c r="O55" s="10"/>
      <c r="P55" s="10"/>
      <c r="Q55" s="10"/>
      <c r="R55" s="10"/>
      <c r="S55" s="11"/>
    </row>
    <row r="56" spans="2:19">
      <c r="B56" s="28" t="s">
        <v>7</v>
      </c>
      <c r="C56" s="29">
        <f ca="1">C34*$P$47</f>
        <v>4240.6109716124574</v>
      </c>
      <c r="D56" s="29">
        <f t="shared" ref="D56:E56" ca="1" si="5">D34*$P$47</f>
        <v>3797.3206325914889</v>
      </c>
      <c r="E56" s="29">
        <f t="shared" ca="1" si="5"/>
        <v>3003.4053556372614</v>
      </c>
      <c r="F56" s="10"/>
      <c r="G56" s="29" t="s">
        <v>7</v>
      </c>
      <c r="H56" s="29">
        <f t="shared" ref="H56:H57" ca="1" si="6">C56/100</f>
        <v>42.406109716124575</v>
      </c>
      <c r="I56" s="29">
        <f t="shared" ca="1" si="4"/>
        <v>37.973206325914887</v>
      </c>
      <c r="J56" s="29">
        <f t="shared" ca="1" si="4"/>
        <v>30.034053556372616</v>
      </c>
      <c r="K56" s="10"/>
      <c r="L56" s="10"/>
      <c r="M56" s="10"/>
      <c r="N56" s="10"/>
      <c r="O56" s="10"/>
      <c r="P56" s="10"/>
      <c r="Q56" s="10"/>
      <c r="R56" s="10"/>
      <c r="S56" s="11"/>
    </row>
    <row r="57" spans="2:19" ht="15.75" thickBot="1">
      <c r="B57" s="35" t="s">
        <v>8</v>
      </c>
      <c r="C57" s="36">
        <f ca="1">C35*$P$49</f>
        <v>1771.5700445469231</v>
      </c>
      <c r="D57" s="36">
        <f t="shared" ref="D57:E57" ca="1" si="7">D35*$P$49</f>
        <v>1181.0466963646152</v>
      </c>
      <c r="E57" s="36">
        <f t="shared" ca="1" si="7"/>
        <v>590.52334818230759</v>
      </c>
      <c r="F57" s="13"/>
      <c r="G57" s="36" t="s">
        <v>8</v>
      </c>
      <c r="H57" s="36">
        <f t="shared" ca="1" si="6"/>
        <v>17.715700445469231</v>
      </c>
      <c r="I57" s="36">
        <f t="shared" ca="1" si="4"/>
        <v>11.810466963646151</v>
      </c>
      <c r="J57" s="36">
        <f t="shared" ca="1" si="4"/>
        <v>5.9052334818230756</v>
      </c>
      <c r="K57" s="13"/>
      <c r="L57" s="13"/>
      <c r="M57" s="13"/>
      <c r="N57" s="13"/>
      <c r="O57" s="13"/>
      <c r="P57" s="13"/>
      <c r="Q57" s="13"/>
      <c r="R57" s="13"/>
      <c r="S57" s="14"/>
    </row>
    <row r="60" spans="2:19">
      <c r="B60" t="s">
        <v>28</v>
      </c>
    </row>
    <row r="61" spans="2:19" ht="15.75" thickBot="1"/>
    <row r="62" spans="2:19">
      <c r="B62" s="10"/>
      <c r="C62" s="10" t="s">
        <v>3</v>
      </c>
      <c r="D62" s="10" t="s">
        <v>4</v>
      </c>
      <c r="E62" s="10" t="s">
        <v>5</v>
      </c>
      <c r="G62" s="5"/>
      <c r="H62" s="6"/>
      <c r="I62" s="6"/>
      <c r="J62" s="6"/>
      <c r="K62" s="6"/>
      <c r="L62" s="6"/>
      <c r="M62" s="6"/>
      <c r="N62" s="6"/>
      <c r="O62" s="25"/>
    </row>
    <row r="63" spans="2:19">
      <c r="B63" s="27" t="s">
        <v>6</v>
      </c>
      <c r="C63" s="27">
        <f ca="1">H55</f>
        <v>17.515673470258733</v>
      </c>
      <c r="D63" s="27">
        <f t="shared" ref="D63:E65" ca="1" si="8">I55</f>
        <v>20.673628482733058</v>
      </c>
      <c r="E63" s="27">
        <f t="shared" ca="1" si="8"/>
        <v>26.077615669854914</v>
      </c>
      <c r="G63" s="9"/>
      <c r="H63" s="10"/>
      <c r="I63" s="10"/>
      <c r="J63" s="10"/>
      <c r="K63" s="10"/>
      <c r="L63" s="10"/>
      <c r="M63" s="10"/>
      <c r="N63" s="10"/>
      <c r="O63" s="11"/>
    </row>
    <row r="64" spans="2:19">
      <c r="B64" s="29" t="s">
        <v>7</v>
      </c>
      <c r="C64" s="29">
        <f ca="1">H56</f>
        <v>42.406109716124575</v>
      </c>
      <c r="D64" s="29">
        <f t="shared" ca="1" si="8"/>
        <v>37.973206325914887</v>
      </c>
      <c r="E64" s="29">
        <f t="shared" ca="1" si="8"/>
        <v>30.034053556372616</v>
      </c>
      <c r="G64" s="9"/>
      <c r="H64" s="10"/>
      <c r="I64" s="10"/>
      <c r="J64" s="21" t="s">
        <v>37</v>
      </c>
      <c r="K64" s="10"/>
      <c r="L64" s="10"/>
      <c r="M64" s="10"/>
      <c r="N64" s="10"/>
      <c r="O64" s="11"/>
    </row>
    <row r="65" spans="2:15">
      <c r="B65" s="31" t="s">
        <v>8</v>
      </c>
      <c r="C65" s="31">
        <f ca="1">H57</f>
        <v>17.715700445469231</v>
      </c>
      <c r="D65" s="31">
        <f t="shared" ca="1" si="8"/>
        <v>11.810466963646151</v>
      </c>
      <c r="E65" s="31">
        <f t="shared" ca="1" si="8"/>
        <v>5.9052334818230756</v>
      </c>
      <c r="G65" s="9"/>
      <c r="H65" s="10"/>
      <c r="I65" s="10"/>
      <c r="J65" s="46">
        <f>G2</f>
        <v>0.1</v>
      </c>
      <c r="K65" s="10"/>
      <c r="L65" s="10"/>
      <c r="M65" s="10"/>
      <c r="N65" s="10"/>
      <c r="O65" s="11"/>
    </row>
    <row r="66" spans="2:15">
      <c r="B66" s="32" t="s">
        <v>29</v>
      </c>
      <c r="C66" s="32">
        <v>5000</v>
      </c>
      <c r="D66" s="32">
        <v>2000</v>
      </c>
      <c r="E66" s="32">
        <v>3000</v>
      </c>
      <c r="G66" s="9"/>
      <c r="H66" s="10"/>
      <c r="I66" s="10"/>
      <c r="J66" s="10"/>
      <c r="K66" s="10"/>
      <c r="L66" s="10"/>
      <c r="M66" s="10"/>
      <c r="N66" s="10"/>
      <c r="O66" s="11"/>
    </row>
    <row r="67" spans="2:15" ht="15.75" thickBot="1">
      <c r="B67" s="37" t="s">
        <v>30</v>
      </c>
      <c r="C67" s="37">
        <v>25000</v>
      </c>
      <c r="D67" s="37">
        <v>30000</v>
      </c>
      <c r="E67" s="37">
        <v>28000</v>
      </c>
      <c r="G67" s="9"/>
      <c r="H67" s="10"/>
      <c r="I67" s="10"/>
      <c r="J67" s="21" t="s">
        <v>38</v>
      </c>
      <c r="K67" s="21" t="s">
        <v>39</v>
      </c>
      <c r="L67" s="10"/>
      <c r="M67" s="10"/>
      <c r="N67" s="10"/>
      <c r="O67" s="11"/>
    </row>
    <row r="68" spans="2:15" ht="15.75" thickBot="1">
      <c r="G68" s="9"/>
      <c r="H68" s="10"/>
      <c r="I68" s="10"/>
      <c r="J68" s="47">
        <v>500</v>
      </c>
      <c r="K68" s="48">
        <f ca="1">B79</f>
        <v>1</v>
      </c>
      <c r="L68" s="10"/>
      <c r="M68" s="10"/>
      <c r="N68" s="10"/>
      <c r="O68" s="11"/>
    </row>
    <row r="69" spans="2:15" ht="15.75" thickBot="1">
      <c r="B69" s="38" t="s">
        <v>32</v>
      </c>
      <c r="C69" s="39">
        <f ca="1">SUM(C63:C65)</f>
        <v>77.637483631852547</v>
      </c>
      <c r="D69" s="39">
        <f t="shared" ref="D69:E69" ca="1" si="9">SUM(D63:D65)</f>
        <v>70.457301772294102</v>
      </c>
      <c r="E69" s="40">
        <f t="shared" ca="1" si="9"/>
        <v>62.016902708050608</v>
      </c>
      <c r="G69" s="9"/>
      <c r="H69" s="10"/>
      <c r="I69" s="10"/>
      <c r="J69" s="49" t="s">
        <v>40</v>
      </c>
      <c r="K69" s="50">
        <v>0.98399999999999999</v>
      </c>
      <c r="L69" s="10"/>
      <c r="M69" s="10"/>
      <c r="N69" s="10"/>
      <c r="O69" s="11"/>
    </row>
    <row r="70" spans="2:15" ht="15.75" thickBot="1">
      <c r="B70" s="35" t="s">
        <v>31</v>
      </c>
      <c r="C70" s="36">
        <f>SUM(C66:C67)</f>
        <v>30000</v>
      </c>
      <c r="D70" s="36">
        <f t="shared" ref="D70:E70" si="10">SUM(D66:D67)</f>
        <v>32000</v>
      </c>
      <c r="E70" s="41">
        <f t="shared" si="10"/>
        <v>31000</v>
      </c>
      <c r="G70" s="12"/>
      <c r="H70" s="13"/>
      <c r="I70" s="13"/>
      <c r="J70" s="13"/>
      <c r="K70" s="13"/>
      <c r="L70" s="13"/>
      <c r="M70" s="13"/>
      <c r="N70" s="13"/>
      <c r="O70" s="14"/>
    </row>
    <row r="71" spans="2:15" ht="15.75" thickBot="1"/>
    <row r="72" spans="2:15" ht="15.75" thickBot="1">
      <c r="B72" s="22" t="s">
        <v>33</v>
      </c>
      <c r="C72" s="23">
        <f ca="1">C70/C69</f>
        <v>386.411287391234</v>
      </c>
      <c r="D72" s="23">
        <f t="shared" ref="D72:E72" ca="1" si="11">D70/D69</f>
        <v>454.17578015431963</v>
      </c>
      <c r="E72" s="24">
        <f t="shared" ca="1" si="11"/>
        <v>499.86372499018387</v>
      </c>
    </row>
    <row r="78" spans="2:15" ht="15.75" thickBot="1"/>
    <row r="79" spans="2:15">
      <c r="B79" s="5">
        <f ca="1">IF(AND(C72&lt;D72,C72&lt;E72),1,0)</f>
        <v>1</v>
      </c>
      <c r="C79" s="51" t="s">
        <v>36</v>
      </c>
      <c r="D79" s="6"/>
      <c r="E79" s="6"/>
      <c r="F79" s="25"/>
    </row>
    <row r="80" spans="2:15" ht="15.75" thickBot="1">
      <c r="B80" s="12"/>
      <c r="C80" s="52" t="s">
        <v>35</v>
      </c>
      <c r="D80" s="13"/>
      <c r="E80" s="13"/>
      <c r="F80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8"/>
  <sheetViews>
    <sheetView workbookViewId="0">
      <selection activeCell="H24" sqref="H24"/>
    </sheetView>
  </sheetViews>
  <sheetFormatPr defaultRowHeight="15"/>
  <cols>
    <col min="2" max="2" width="12.140625" customWidth="1"/>
    <col min="3" max="3" width="10.28515625" bestFit="1" customWidth="1"/>
    <col min="4" max="4" width="10.140625" bestFit="1" customWidth="1"/>
    <col min="5" max="5" width="18" bestFit="1" customWidth="1"/>
    <col min="6" max="6" width="9.28515625" bestFit="1" customWidth="1"/>
    <col min="7" max="7" width="10.42578125" bestFit="1" customWidth="1"/>
    <col min="8" max="8" width="24" bestFit="1" customWidth="1"/>
    <col min="9" max="9" width="20.42578125" bestFit="1" customWidth="1"/>
    <col min="10" max="10" width="18.5703125" bestFit="1" customWidth="1"/>
  </cols>
  <sheetData>
    <row r="2" spans="2:10">
      <c r="B2" s="1" t="s">
        <v>41</v>
      </c>
      <c r="C2" s="1" t="s">
        <v>6</v>
      </c>
      <c r="D2" s="1" t="s">
        <v>8</v>
      </c>
      <c r="E2" s="1" t="s">
        <v>29</v>
      </c>
      <c r="F2" s="1" t="s">
        <v>42</v>
      </c>
      <c r="G2" s="1" t="s">
        <v>43</v>
      </c>
      <c r="H2" s="1" t="s">
        <v>57</v>
      </c>
      <c r="I2" s="1" t="s">
        <v>56</v>
      </c>
      <c r="J2" s="1" t="s">
        <v>55</v>
      </c>
    </row>
    <row r="3" spans="2:10">
      <c r="B3" t="s">
        <v>44</v>
      </c>
      <c r="C3">
        <v>120</v>
      </c>
      <c r="D3" t="s">
        <v>50</v>
      </c>
      <c r="E3">
        <v>1500</v>
      </c>
      <c r="F3">
        <v>800</v>
      </c>
      <c r="G3">
        <v>10000</v>
      </c>
      <c r="H3">
        <v>3.5</v>
      </c>
      <c r="I3">
        <v>4.5</v>
      </c>
      <c r="J3">
        <v>6000</v>
      </c>
    </row>
    <row r="4" spans="2:10">
      <c r="B4" t="s">
        <v>45</v>
      </c>
      <c r="C4">
        <v>150</v>
      </c>
      <c r="D4" t="s">
        <v>51</v>
      </c>
      <c r="E4">
        <v>2500</v>
      </c>
      <c r="F4">
        <v>900</v>
      </c>
      <c r="G4">
        <v>15000</v>
      </c>
      <c r="H4">
        <v>5</v>
      </c>
      <c r="I4">
        <v>3.5</v>
      </c>
      <c r="J4">
        <v>12000</v>
      </c>
    </row>
    <row r="5" spans="2:10">
      <c r="B5" t="s">
        <v>46</v>
      </c>
      <c r="C5">
        <v>120</v>
      </c>
      <c r="D5" t="s">
        <v>50</v>
      </c>
      <c r="E5">
        <v>6000</v>
      </c>
      <c r="F5">
        <v>1200</v>
      </c>
      <c r="G5">
        <v>20000</v>
      </c>
      <c r="H5">
        <v>3.5</v>
      </c>
      <c r="I5">
        <v>2.5</v>
      </c>
      <c r="J5">
        <v>0</v>
      </c>
    </row>
    <row r="6" spans="2:10">
      <c r="B6" t="s">
        <v>47</v>
      </c>
      <c r="C6">
        <v>85</v>
      </c>
      <c r="D6" t="s">
        <v>52</v>
      </c>
      <c r="E6">
        <v>2500</v>
      </c>
      <c r="F6">
        <v>500</v>
      </c>
      <c r="G6">
        <v>15000</v>
      </c>
      <c r="H6">
        <v>4.5</v>
      </c>
      <c r="I6">
        <v>3.5</v>
      </c>
      <c r="J6">
        <v>12000</v>
      </c>
    </row>
    <row r="7" spans="2:10">
      <c r="B7" t="s">
        <v>48</v>
      </c>
      <c r="C7">
        <v>120</v>
      </c>
      <c r="D7" t="s">
        <v>53</v>
      </c>
      <c r="E7">
        <v>1250</v>
      </c>
      <c r="F7">
        <v>1000</v>
      </c>
      <c r="G7">
        <v>12500</v>
      </c>
      <c r="H7">
        <v>4</v>
      </c>
      <c r="I7">
        <v>4.5</v>
      </c>
      <c r="J7">
        <v>50000</v>
      </c>
    </row>
    <row r="8" spans="2:10">
      <c r="B8" t="s">
        <v>49</v>
      </c>
      <c r="C8">
        <v>125</v>
      </c>
      <c r="D8" t="s">
        <v>54</v>
      </c>
      <c r="E8">
        <v>800</v>
      </c>
      <c r="F8">
        <v>600</v>
      </c>
      <c r="G8">
        <v>10000</v>
      </c>
      <c r="H8">
        <v>4.5</v>
      </c>
      <c r="I8">
        <v>4.5</v>
      </c>
      <c r="J8">
        <v>13000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Preliminary Decision</vt:lpstr>
      <vt:lpstr>Uncertainty</vt:lpstr>
      <vt:lpstr>Optional Assignment</vt:lpstr>
    </vt:vector>
  </TitlesOfParts>
  <Company>Clark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drunfola</dc:creator>
  <cp:lastModifiedBy>drunfola</cp:lastModifiedBy>
  <dcterms:created xsi:type="dcterms:W3CDTF">2012-02-27T15:36:01Z</dcterms:created>
  <dcterms:modified xsi:type="dcterms:W3CDTF">2012-02-27T16:32:47Z</dcterms:modified>
</cp:coreProperties>
</file>