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inkml+xml" PartName="/xl/ink/ink1.xml"/>
  <Override ContentType="application/inkml+xml" PartName="/xl/ink/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yisepipp.sharepoint.com/teams/ProjetoIntegrador3-ISEP365Group/Shared Documents/General/SPRINT2_Autoavaliação/"/>
    </mc:Choice>
  </mc:AlternateContent>
  <xr:revisionPtr revIDLastSave="221" documentId="11_D976C63748240AEEF5FB0267875A133673ABA57D" xr6:coauthVersionLast="47" xr6:coauthVersionMax="47" xr10:uidLastSave="{87F04458-9739-44A3-B1D6-AC700569F34C}"/>
  <bookViews>
    <workbookView xWindow="-110" yWindow="-110" windowWidth="19420" windowHeight="10420" xr2:uid="{00000000-000D-0000-FFFF-FFFF00000000}"/>
  </bookViews>
  <sheets>
    <sheet name="Group and Self Assessment" sheetId="2" r:id="rId1"/>
    <sheet name="User Stories" sheetId="5" r:id="rId2"/>
    <sheet name="Project Development" sheetId="1" r:id="rId3"/>
    <sheet name="Project Management" sheetId="10" r:id="rId4"/>
  </sheets>
  <externalReferences>
    <externalReference r:id="rId5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E9" i="2"/>
  <c r="D9" i="2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 l="1"/>
  <c r="R14" i="10"/>
  <c r="R13" i="10"/>
  <c r="R11" i="10"/>
  <c r="R10" i="10"/>
  <c r="R9" i="10"/>
  <c r="R7" i="10"/>
  <c r="R6" i="10"/>
  <c r="R5" i="10"/>
  <c r="R4" i="10"/>
  <c r="R12" i="10"/>
  <c r="R8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R4" i="1"/>
  <c r="R5" i="1"/>
  <c r="R6" i="1"/>
  <c r="R7" i="1"/>
  <c r="X3" i="1"/>
  <c r="W3" i="1"/>
  <c r="V3" i="1"/>
  <c r="U3" i="1"/>
  <c r="T3" i="1"/>
  <c r="S3" i="1"/>
  <c r="B8" i="1"/>
  <c r="Q3" i="1"/>
  <c r="P3" i="1"/>
  <c r="O3" i="1"/>
  <c r="N3" i="1"/>
  <c r="M3" i="1"/>
  <c r="L3" i="1"/>
  <c r="K3" i="1"/>
  <c r="J3" i="1"/>
  <c r="I3" i="1"/>
  <c r="H3" i="1"/>
  <c r="G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F9" i="2"/>
  <c r="Q8" i="1" l="1"/>
  <c r="Q9" i="1" s="1"/>
  <c r="I8" i="1" l="1"/>
  <c r="I9" i="1" s="1"/>
  <c r="H8" i="1"/>
  <c r="H9" i="1" s="1"/>
  <c r="P8" i="1"/>
  <c r="P9" i="1" s="1"/>
  <c r="G8" i="1"/>
  <c r="G9" i="1" s="1"/>
  <c r="N8" i="1"/>
  <c r="N9" i="1" s="1"/>
  <c r="F8" i="1"/>
  <c r="F9" i="1" s="1"/>
  <c r="M8" i="1"/>
  <c r="M9" i="1" s="1"/>
  <c r="E8" i="1"/>
  <c r="E9" i="1" s="1"/>
  <c r="L8" i="1"/>
  <c r="L9" i="1" s="1"/>
  <c r="K8" i="1"/>
  <c r="K9" i="1" s="1"/>
  <c r="O8" i="1"/>
  <c r="O9" i="1" s="1"/>
  <c r="J8" i="1"/>
  <c r="J9" i="1" s="1"/>
  <c r="D8" i="1"/>
  <c r="D9" i="1" s="1"/>
  <c r="C8" i="1" l="1"/>
  <c r="C9" i="1" s="1"/>
</calcChain>
</file>

<file path=xl/sharedStrings.xml><?xml version="1.0" encoding="utf-8"?>
<sst xmlns="http://schemas.openxmlformats.org/spreadsheetml/2006/main" count="255" uniqueCount="138">
  <si>
    <t>LAPR3 Project Group and Self-assessment v4.0</t>
  </si>
  <si>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</si>
  <si>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</si>
  <si>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</si>
  <si>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</si>
  <si>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</si>
  <si>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</si>
  <si>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List A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</si>
  <si>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</si>
  <si>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</si>
  <si>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</si>
  <si>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</si>
  <si>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</si>
  <si>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</si>
  <si>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</si>
  <si>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</si>
  <si>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</si>
  <si>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</si>
  <si>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</si>
  <si>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</si>
  <si>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</si>
  <si>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</si>
  <si>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</si>
  <si>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</si>
  <si>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</si>
  <si>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</si>
  <si>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</si>
  <si>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</si>
  <si>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</si>
  <si>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</si>
  <si>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</si>
  <si>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</si>
  <si>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</si>
  <si>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</si>
  <si>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</si>
  <si>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</si>
  <si>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</si>
  <si>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</si>
  <si>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</si>
  <si>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</si>
  <si>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</si>
  <si>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</si>
  <si>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</si>
  <si>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</si>
  <si>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</si>
  <si>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</si>
  <si>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Project Development Self-Assessment</t>
  </si>
  <si>
    <t>Rubric</t>
  </si>
  <si>
    <t>Weight</t>
  </si>
  <si>
    <t>Teacher
Assessment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</si>
  <si>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</si>
  <si>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</si>
  <si>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</si>
  <si>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</si>
  <si>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</si>
  <si>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</si>
  <si>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</si>
  <si>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</si>
  <si>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</si>
  <si>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</si>
  <si>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</si>
  <si>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</si>
  <si>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</si>
  <si>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</si>
  <si>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</si>
  <si>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</si>
  <si>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</si>
  <si>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</si>
  <si>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</si>
  <si>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</si>
  <si>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</si>
  <si>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</si>
  <si>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</si>
  <si>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</si>
  <si>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</si>
  <si>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</si>
  <si>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</t>
  </si>
  <si>
    <t>Total (0-20)</t>
  </si>
  <si>
    <t>Project Management Self-Assessment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</si>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</sst>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2" fontId="0" fillId="0" borderId="4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ink/ink1.xml" Type="http://schemas.openxmlformats.org/officeDocument/2006/relationships/customXml"/><Relationship Id="rId2" Target="../media/image1.png" Type="http://schemas.openxmlformats.org/officeDocument/2006/relationships/image"/><Relationship Id="rId3" Target="../ink/ink2.xml" Type="http://schemas.openxmlformats.org/officeDocument/2006/relationships/customXml"/><Relationship Id="rId4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/Users/nuno/Downloads/assessmentGridLAPR2_Class1XX_TeamGYY_SprintD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6"/>
  <sheetViews>
    <sheetView tabSelected="1" topLeftCell="A8" workbookViewId="0">
      <selection activeCell="I14" sqref="I14"/>
    </sheetView>
  </sheetViews>
  <sheetFormatPr defaultColWidth="11" defaultRowHeight="15.6"/>
  <cols>
    <col min="2" max="2" width="5.625" bestFit="1" customWidth="1"/>
    <col min="3" max="3" width="10" bestFit="1" customWidth="1"/>
    <col min="4" max="19" width="7.875" customWidth="1"/>
    <col min="20" max="20" width="8" customWidth="1"/>
  </cols>
  <sheetData>
    <row r="1" spans="1:20" ht="21">
      <c r="A1" s="24" t="s">
        <v>0</v>
      </c>
      <c r="B1" s="1"/>
      <c r="C1" s="1"/>
    </row>
    <row r="2" spans="1:20">
      <c r="A2" s="34" t="s">
        <v>1</v>
      </c>
      <c r="B2" s="1"/>
      <c r="C2" s="1"/>
    </row>
    <row r="3" spans="1:20">
      <c r="B3" s="1"/>
      <c r="C3" s="1"/>
    </row>
    <row r="4" spans="1:20">
      <c r="A4" s="2" t="s">
        <v>2</v>
      </c>
      <c r="B4" s="6"/>
      <c r="C4" s="1" t="s">
        <v>3</v>
      </c>
    </row>
    <row r="6" spans="1:20">
      <c r="A6" s="4" t="s">
        <v>4</v>
      </c>
    </row>
    <row r="7" spans="1:20" ht="15.95" thickBot="1"/>
    <row r="8" spans="1:20" ht="15.95" customHeight="1" thickBot="1">
      <c r="B8" s="1"/>
      <c r="C8" s="1"/>
      <c r="E8" s="63" t="s">
        <v>5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5"/>
    </row>
    <row r="9" spans="1:20" ht="105.95" customHeight="1" thickBot="1">
      <c r="B9" s="1"/>
      <c r="C9" s="1"/>
      <c r="D9" s="42">
        <f>C10</f>
        <v>1211178</v>
      </c>
      <c r="E9" s="43">
        <f>C11</f>
        <v>1211229</v>
      </c>
      <c r="F9" s="43">
        <f>C12</f>
        <v>1200801</v>
      </c>
      <c r="G9" s="43">
        <v>1221806</v>
      </c>
      <c r="H9" s="43">
        <v>1161216</v>
      </c>
      <c r="I9" s="43" t="str">
        <f>C15</f>
        <v>Student 6</v>
      </c>
      <c r="J9" s="43" t="str">
        <f>C16</f>
        <v>Student 7</v>
      </c>
      <c r="K9" s="43" t="str">
        <f>C17</f>
        <v>Student 8</v>
      </c>
      <c r="L9" s="43" t="str">
        <f>C18</f>
        <v>Student 9</v>
      </c>
      <c r="M9" s="43" t="str">
        <f>C19</f>
        <v>Student 10</v>
      </c>
      <c r="N9" s="43" t="str">
        <f>C20</f>
        <v>Student 11</v>
      </c>
      <c r="O9" s="43" t="str">
        <f>C21</f>
        <v>Student 12</v>
      </c>
      <c r="P9" s="43" t="str">
        <f>C22</f>
        <v>Student 13</v>
      </c>
      <c r="Q9" s="43" t="str">
        <f>C23</f>
        <v>Student 14</v>
      </c>
      <c r="R9" s="43" t="str">
        <f>C24</f>
        <v>Student 15</v>
      </c>
      <c r="S9" s="44" t="s">
        <v>6</v>
      </c>
    </row>
    <row r="10" spans="1:20" ht="15.75">
      <c r="B10" s="60" t="s">
        <v>7</v>
      </c>
      <c r="C10" s="37">
        <v>1211178</v>
      </c>
      <c r="D10" s="36">
        <v>4</v>
      </c>
      <c r="E10" s="38">
        <v>4</v>
      </c>
      <c r="F10" s="39">
        <v>4</v>
      </c>
      <c r="G10" s="39">
        <v>4</v>
      </c>
      <c r="H10" s="39">
        <v>4</v>
      </c>
      <c r="I10" s="39"/>
      <c r="J10" s="39"/>
      <c r="K10" s="39"/>
      <c r="L10" s="39"/>
      <c r="M10" s="39"/>
      <c r="N10" s="39"/>
      <c r="O10" s="39"/>
      <c r="P10" s="39"/>
      <c r="Q10" s="39"/>
      <c r="R10" s="37"/>
      <c r="S10" s="50">
        <f>AVERAGE(D10:R10)</f>
        <v>4</v>
      </c>
    </row>
    <row r="11" spans="1:20" ht="15.75">
      <c r="B11" s="61"/>
      <c r="C11" s="8">
        <v>1211229</v>
      </c>
      <c r="D11" s="9">
        <v>4</v>
      </c>
      <c r="E11" s="36">
        <v>4</v>
      </c>
      <c r="F11" s="35">
        <v>4</v>
      </c>
      <c r="G11" s="8">
        <v>4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10"/>
      <c r="S11" s="51">
        <f t="shared" ref="S11:S24" si="0">AVERAGE(D11:R11)</f>
        <v>4</v>
      </c>
    </row>
    <row r="12" spans="1:20" ht="15.75">
      <c r="B12" s="61"/>
      <c r="C12" s="8">
        <v>1200801</v>
      </c>
      <c r="D12" s="8">
        <v>4</v>
      </c>
      <c r="E12" s="9">
        <v>4</v>
      </c>
      <c r="F12" s="36">
        <v>4</v>
      </c>
      <c r="G12" s="35">
        <v>4</v>
      </c>
      <c r="H12" s="8">
        <v>4</v>
      </c>
      <c r="I12" s="8"/>
      <c r="J12" s="8"/>
      <c r="K12" s="8"/>
      <c r="L12" s="8"/>
      <c r="M12" s="8"/>
      <c r="N12" s="8"/>
      <c r="O12" s="8"/>
      <c r="P12" s="8"/>
      <c r="Q12" s="8"/>
      <c r="R12" s="10"/>
      <c r="S12" s="51">
        <f t="shared" si="0"/>
        <v>4</v>
      </c>
    </row>
    <row r="13" spans="1:20">
      <c r="B13" s="61"/>
      <c r="C13" s="8">
        <v>1221806</v>
      </c>
      <c r="D13" s="8">
        <v>4</v>
      </c>
      <c r="E13" s="8">
        <v>4</v>
      </c>
      <c r="F13" s="9">
        <v>4</v>
      </c>
      <c r="G13" s="36">
        <v>4</v>
      </c>
      <c r="H13" s="35">
        <v>4</v>
      </c>
      <c r="I13" s="8"/>
      <c r="J13" s="8"/>
      <c r="K13" s="8"/>
      <c r="L13" s="8"/>
      <c r="M13" s="8"/>
      <c r="N13" s="8"/>
      <c r="O13" s="8"/>
      <c r="P13" s="8"/>
      <c r="Q13" s="8"/>
      <c r="R13" s="10"/>
      <c r="S13" s="51">
        <f t="shared" si="0"/>
        <v>4</v>
      </c>
    </row>
    <row r="14" spans="1:20">
      <c r="B14" s="61"/>
      <c r="C14" s="8">
        <v>1161216</v>
      </c>
      <c r="D14" s="8">
        <v>4</v>
      </c>
      <c r="E14" s="8">
        <v>4</v>
      </c>
      <c r="F14" s="8">
        <v>4</v>
      </c>
      <c r="G14" s="9">
        <v>4</v>
      </c>
      <c r="H14" s="36">
        <v>4</v>
      </c>
      <c r="I14" s="35"/>
      <c r="J14" s="8"/>
      <c r="K14" s="8"/>
      <c r="L14" s="8"/>
      <c r="M14" s="8"/>
      <c r="N14" s="8"/>
      <c r="O14" s="8"/>
      <c r="P14" s="8"/>
      <c r="Q14" s="8"/>
      <c r="R14" s="10"/>
      <c r="S14" s="51">
        <f t="shared" si="0"/>
        <v>4</v>
      </c>
    </row>
    <row r="15" spans="1:20" ht="15.95" thickBot="1">
      <c r="B15" s="61"/>
      <c r="C15" s="8" t="s">
        <v>8</v>
      </c>
      <c r="D15" s="8"/>
      <c r="E15" s="8"/>
      <c r="F15" s="8"/>
      <c r="G15" s="8"/>
      <c r="H15" s="9"/>
      <c r="I15" s="36"/>
      <c r="J15" s="35"/>
      <c r="K15" s="8"/>
      <c r="L15" s="8"/>
      <c r="M15" s="8"/>
      <c r="N15" s="8"/>
      <c r="O15" s="8"/>
      <c r="P15" s="8"/>
      <c r="Q15" s="8"/>
      <c r="R15" s="10"/>
      <c r="S15" s="51" t="e">
        <f t="shared" si="0"/>
        <v>#DIV/0!</v>
      </c>
    </row>
    <row r="16" spans="1:20" ht="15.95" thickBot="1">
      <c r="B16" s="61"/>
      <c r="C16" s="8" t="s">
        <v>9</v>
      </c>
      <c r="D16" s="8"/>
      <c r="E16" s="8"/>
      <c r="F16" s="8"/>
      <c r="G16" s="8"/>
      <c r="H16" s="8"/>
      <c r="I16" s="9"/>
      <c r="J16" s="36"/>
      <c r="K16" s="35"/>
      <c r="L16" s="8"/>
      <c r="M16" s="8"/>
      <c r="N16" s="8"/>
      <c r="O16" s="8"/>
      <c r="P16" s="8"/>
      <c r="Q16" s="8"/>
      <c r="R16" s="10"/>
      <c r="S16" s="51" t="e">
        <f t="shared" si="0"/>
        <v>#DIV/0!</v>
      </c>
    </row>
    <row r="17" spans="1:19" ht="15.95" thickBot="1">
      <c r="B17" s="61"/>
      <c r="C17" s="8" t="s">
        <v>10</v>
      </c>
      <c r="D17" s="8"/>
      <c r="E17" s="8"/>
      <c r="F17" s="8"/>
      <c r="G17" s="8"/>
      <c r="H17" s="8"/>
      <c r="I17" s="8"/>
      <c r="J17" s="9"/>
      <c r="K17" s="36"/>
      <c r="L17" s="35"/>
      <c r="M17" s="8"/>
      <c r="N17" s="8"/>
      <c r="O17" s="8"/>
      <c r="P17" s="8"/>
      <c r="Q17" s="8"/>
      <c r="R17" s="10"/>
      <c r="S17" s="51" t="e">
        <f t="shared" si="0"/>
        <v>#DIV/0!</v>
      </c>
    </row>
    <row r="18" spans="1:19" ht="15.95" thickBot="1">
      <c r="B18" s="61"/>
      <c r="C18" s="8" t="s">
        <v>11</v>
      </c>
      <c r="D18" s="8"/>
      <c r="E18" s="8"/>
      <c r="F18" s="8"/>
      <c r="G18" s="8"/>
      <c r="H18" s="8"/>
      <c r="I18" s="8"/>
      <c r="J18" s="8"/>
      <c r="K18" s="9"/>
      <c r="L18" s="36"/>
      <c r="M18" s="35"/>
      <c r="N18" s="8"/>
      <c r="O18" s="8"/>
      <c r="P18" s="8"/>
      <c r="Q18" s="8"/>
      <c r="R18" s="10"/>
      <c r="S18" s="51" t="e">
        <f t="shared" si="0"/>
        <v>#DIV/0!</v>
      </c>
    </row>
    <row r="19" spans="1:19" ht="15.95" thickBot="1">
      <c r="B19" s="61"/>
      <c r="C19" s="8" t="s">
        <v>12</v>
      </c>
      <c r="D19" s="8"/>
      <c r="E19" s="8"/>
      <c r="F19" s="8"/>
      <c r="G19" s="8"/>
      <c r="H19" s="8"/>
      <c r="I19" s="8"/>
      <c r="J19" s="8"/>
      <c r="K19" s="8"/>
      <c r="L19" s="9"/>
      <c r="M19" s="36"/>
      <c r="N19" s="35"/>
      <c r="O19" s="8"/>
      <c r="P19" s="8"/>
      <c r="Q19" s="8"/>
      <c r="R19" s="10"/>
      <c r="S19" s="51" t="e">
        <f t="shared" si="0"/>
        <v>#DIV/0!</v>
      </c>
    </row>
    <row r="20" spans="1:19" ht="15.95" thickBot="1">
      <c r="B20" s="61"/>
      <c r="C20" s="8" t="s">
        <v>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6"/>
      <c r="O20" s="35"/>
      <c r="P20" s="8"/>
      <c r="Q20" s="8"/>
      <c r="R20" s="10"/>
      <c r="S20" s="51" t="e">
        <f t="shared" si="0"/>
        <v>#DIV/0!</v>
      </c>
    </row>
    <row r="21" spans="1:19" ht="15.95" thickBot="1">
      <c r="B21" s="61"/>
      <c r="C21" s="8" t="s">
        <v>14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6"/>
      <c r="P21" s="35"/>
      <c r="Q21" s="8"/>
      <c r="R21" s="10"/>
      <c r="S21" s="51" t="e">
        <f t="shared" si="0"/>
        <v>#DIV/0!</v>
      </c>
    </row>
    <row r="22" spans="1:19" ht="15.95" thickBot="1">
      <c r="B22" s="61"/>
      <c r="C22" s="8" t="s">
        <v>15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6"/>
      <c r="Q22" s="35"/>
      <c r="R22" s="10"/>
      <c r="S22" s="51" t="e">
        <f t="shared" si="0"/>
        <v>#DIV/0!</v>
      </c>
    </row>
    <row r="23" spans="1:19" ht="15.95" thickBot="1">
      <c r="B23" s="61"/>
      <c r="C23" s="8" t="s">
        <v>16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6"/>
      <c r="R23" s="47"/>
      <c r="S23" s="51" t="e">
        <f t="shared" si="0"/>
        <v>#DIV/0!</v>
      </c>
    </row>
    <row r="24" spans="1:19" ht="15.95" thickBot="1">
      <c r="B24" s="62"/>
      <c r="C24" s="40" t="s">
        <v>17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8"/>
      <c r="S24" s="52" t="e">
        <f t="shared" si="0"/>
        <v>#DIV/0!</v>
      </c>
    </row>
    <row r="25" spans="1:19" ht="15.95" thickBot="1">
      <c r="B25" s="1"/>
      <c r="C25" s="45" t="s">
        <v>6</v>
      </c>
      <c r="D25" s="46">
        <f>AVERAGE(D10:D24)</f>
        <v>4</v>
      </c>
      <c r="E25" s="46">
        <f t="shared" ref="E25:R25" si="1">AVERAGE(E10:E24)</f>
        <v>4</v>
      </c>
      <c r="F25" s="46">
        <f t="shared" si="1"/>
        <v>4</v>
      </c>
      <c r="G25" s="46">
        <f t="shared" si="1"/>
        <v>4</v>
      </c>
      <c r="H25" s="46">
        <f t="shared" si="1"/>
        <v>4</v>
      </c>
      <c r="I25" s="46" t="e">
        <f t="shared" si="1"/>
        <v>#DIV/0!</v>
      </c>
      <c r="J25" s="46" t="e">
        <f t="shared" si="1"/>
        <v>#DIV/0!</v>
      </c>
      <c r="K25" s="46" t="e">
        <f t="shared" si="1"/>
        <v>#DIV/0!</v>
      </c>
      <c r="L25" s="46" t="e">
        <f t="shared" si="1"/>
        <v>#DIV/0!</v>
      </c>
      <c r="M25" s="46" t="e">
        <f t="shared" si="1"/>
        <v>#DIV/0!</v>
      </c>
      <c r="N25" s="46" t="e">
        <f t="shared" si="1"/>
        <v>#DIV/0!</v>
      </c>
      <c r="O25" s="46" t="e">
        <f t="shared" si="1"/>
        <v>#DIV/0!</v>
      </c>
      <c r="P25" s="46" t="e">
        <f t="shared" si="1"/>
        <v>#DIV/0!</v>
      </c>
      <c r="Q25" s="46" t="e">
        <f t="shared" si="1"/>
        <v>#DIV/0!</v>
      </c>
      <c r="R25" s="49" t="e">
        <f t="shared" si="1"/>
        <v>#DIV/0!</v>
      </c>
      <c r="S25" s="53"/>
    </row>
    <row r="27" spans="1:19">
      <c r="A27" s="4" t="s">
        <v>18</v>
      </c>
    </row>
    <row r="28" spans="1:19">
      <c r="A28" t="s">
        <v>19</v>
      </c>
    </row>
    <row r="29" spans="1:19">
      <c r="A29" s="3" t="s">
        <v>20</v>
      </c>
    </row>
    <row r="30" spans="1:19">
      <c r="A30" t="s">
        <v>21</v>
      </c>
    </row>
    <row r="31" spans="1:19">
      <c r="A31">
        <v>0</v>
      </c>
      <c r="B31" t="s">
        <v>22</v>
      </c>
    </row>
    <row r="32" spans="1:19">
      <c r="A32">
        <v>1</v>
      </c>
      <c r="B32" t="s">
        <v>23</v>
      </c>
    </row>
    <row r="33" spans="1:2">
      <c r="A33">
        <v>2</v>
      </c>
      <c r="B33" t="s">
        <v>24</v>
      </c>
    </row>
    <row r="34" spans="1:2">
      <c r="A34">
        <v>3</v>
      </c>
      <c r="B34" t="s">
        <v>25</v>
      </c>
    </row>
    <row r="35" spans="1:2">
      <c r="A35">
        <v>4</v>
      </c>
      <c r="B35" t="s">
        <v>26</v>
      </c>
    </row>
    <row r="36" spans="1:2">
      <c r="A36">
        <v>5</v>
      </c>
      <c r="B36" t="s">
        <v>27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00000000-0002-0000-0000-000000000000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1"/>
  <sheetViews>
    <sheetView topLeftCell="A20" workbookViewId="0">
      <selection activeCell="C34" sqref="C34"/>
    </sheetView>
  </sheetViews>
  <sheetFormatPr defaultColWidth="20.125" defaultRowHeight="15.6"/>
  <cols>
    <col min="1" max="1" width="11.125" bestFit="1" customWidth="1"/>
    <col min="2" max="2" width="18" bestFit="1" customWidth="1"/>
    <col min="4" max="4" width="22.5" customWidth="1"/>
    <col min="5" max="10" width="27.5" customWidth="1"/>
  </cols>
  <sheetData>
    <row r="1" spans="1:10" ht="21">
      <c r="A1" s="30" t="s">
        <v>28</v>
      </c>
    </row>
    <row r="2" spans="1:10" ht="15.95" thickBot="1"/>
    <row r="3" spans="1:10">
      <c r="A3" s="60" t="s">
        <v>29</v>
      </c>
      <c r="B3" s="68" t="s">
        <v>30</v>
      </c>
      <c r="C3" s="68" t="s">
        <v>31</v>
      </c>
      <c r="D3" s="66" t="s">
        <v>32</v>
      </c>
      <c r="E3" s="11">
        <v>0</v>
      </c>
      <c r="F3" s="21">
        <v>1</v>
      </c>
      <c r="G3" s="21">
        <v>2</v>
      </c>
      <c r="H3" s="21">
        <v>3</v>
      </c>
      <c r="I3" s="21">
        <v>4</v>
      </c>
      <c r="J3" s="12">
        <v>5</v>
      </c>
    </row>
    <row r="4" spans="1:10" ht="30.95">
      <c r="A4" s="61"/>
      <c r="B4" s="69"/>
      <c r="C4" s="69"/>
      <c r="D4" s="67"/>
      <c r="E4" s="14" t="s">
        <v>33</v>
      </c>
      <c r="F4" s="7" t="s">
        <v>34</v>
      </c>
      <c r="G4" s="7" t="s">
        <v>35</v>
      </c>
      <c r="H4" s="7" t="s">
        <v>36</v>
      </c>
      <c r="I4" s="7" t="s">
        <v>37</v>
      </c>
      <c r="J4" s="15" t="s">
        <v>38</v>
      </c>
    </row>
    <row r="5" spans="1:10" ht="47.1" thickBot="1">
      <c r="A5" s="61"/>
      <c r="B5" s="69"/>
      <c r="C5" s="69"/>
      <c r="D5" s="67"/>
      <c r="E5" s="22" t="s">
        <v>39</v>
      </c>
      <c r="F5" s="23" t="s">
        <v>40</v>
      </c>
      <c r="G5" s="23" t="s">
        <v>41</v>
      </c>
      <c r="H5" s="23" t="s">
        <v>42</v>
      </c>
      <c r="I5" s="23" t="s">
        <v>43</v>
      </c>
      <c r="J5" s="16" t="s">
        <v>44</v>
      </c>
    </row>
    <row r="6" spans="1:10" ht="46.5">
      <c r="A6" s="14">
        <v>110</v>
      </c>
      <c r="B6" s="29">
        <v>1211178</v>
      </c>
      <c r="C6" s="29">
        <v>4</v>
      </c>
      <c r="D6" s="59"/>
      <c r="E6" s="31" t="s">
        <v>39</v>
      </c>
      <c r="F6" s="32" t="s">
        <v>40</v>
      </c>
      <c r="G6" s="32" t="s">
        <v>41</v>
      </c>
      <c r="H6" s="32" t="s">
        <v>42</v>
      </c>
      <c r="I6" s="32" t="s">
        <v>43</v>
      </c>
      <c r="J6" s="33" t="s">
        <v>45</v>
      </c>
    </row>
    <row r="7" spans="1:10" ht="46.5">
      <c r="A7" s="14">
        <v>111</v>
      </c>
      <c r="B7" s="29">
        <v>1161216</v>
      </c>
      <c r="C7" s="29">
        <v>4</v>
      </c>
      <c r="D7" s="59"/>
      <c r="E7" s="14" t="s">
        <v>39</v>
      </c>
      <c r="F7" s="7" t="s">
        <v>40</v>
      </c>
      <c r="G7" s="7" t="s">
        <v>41</v>
      </c>
      <c r="H7" s="7" t="s">
        <v>42</v>
      </c>
      <c r="I7" s="7" t="s">
        <v>43</v>
      </c>
      <c r="J7" s="33" t="s">
        <v>45</v>
      </c>
    </row>
    <row r="8" spans="1:10" ht="46.5">
      <c r="A8" s="14">
        <v>210</v>
      </c>
      <c r="B8" s="29">
        <v>1211229</v>
      </c>
      <c r="C8" s="29">
        <v>3</v>
      </c>
      <c r="D8" s="59"/>
      <c r="E8" s="14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33" t="s">
        <v>45</v>
      </c>
    </row>
    <row r="9" spans="1:10" ht="46.5">
      <c r="A9" s="14">
        <v>211</v>
      </c>
      <c r="B9" s="29">
        <v>1221806</v>
      </c>
      <c r="C9" s="29">
        <v>3</v>
      </c>
      <c r="D9" s="59"/>
      <c r="E9" s="14" t="s">
        <v>39</v>
      </c>
      <c r="F9" s="7" t="s">
        <v>40</v>
      </c>
      <c r="G9" s="7" t="s">
        <v>41</v>
      </c>
      <c r="H9" s="7" t="s">
        <v>42</v>
      </c>
      <c r="I9" s="7" t="s">
        <v>43</v>
      </c>
      <c r="J9" s="33" t="s">
        <v>45</v>
      </c>
    </row>
    <row r="10" spans="1:10" ht="46.5">
      <c r="A10" s="14">
        <v>213</v>
      </c>
      <c r="B10" s="29">
        <v>1211178</v>
      </c>
      <c r="C10" s="29">
        <v>3</v>
      </c>
      <c r="D10" s="59"/>
      <c r="E10" s="14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33" t="s">
        <v>45</v>
      </c>
    </row>
    <row r="11" spans="1:10" ht="46.5">
      <c r="A11" s="14">
        <v>214</v>
      </c>
      <c r="B11" s="29">
        <v>1161216</v>
      </c>
      <c r="C11" s="29">
        <v>3</v>
      </c>
      <c r="D11" s="59"/>
      <c r="E11" s="14" t="s">
        <v>39</v>
      </c>
      <c r="F11" s="7" t="s">
        <v>40</v>
      </c>
      <c r="G11" s="7" t="s">
        <v>41</v>
      </c>
      <c r="H11" s="7" t="s">
        <v>42</v>
      </c>
      <c r="I11" s="7" t="s">
        <v>43</v>
      </c>
      <c r="J11" s="33" t="s">
        <v>45</v>
      </c>
    </row>
    <row r="12" spans="1:10" ht="46.5">
      <c r="A12" s="14">
        <v>215</v>
      </c>
      <c r="B12" s="29">
        <v>1161216</v>
      </c>
      <c r="C12" s="29">
        <v>5</v>
      </c>
      <c r="D12" s="59"/>
      <c r="E12" s="14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33" t="s">
        <v>45</v>
      </c>
    </row>
    <row r="13" spans="1:10" ht="46.5">
      <c r="A13" s="14">
        <v>307</v>
      </c>
      <c r="B13" s="29">
        <v>1221806</v>
      </c>
      <c r="C13" s="29">
        <v>4</v>
      </c>
      <c r="D13" s="59"/>
      <c r="E13" s="14" t="s">
        <v>39</v>
      </c>
      <c r="F13" s="7" t="s">
        <v>40</v>
      </c>
      <c r="G13" s="7" t="s">
        <v>41</v>
      </c>
      <c r="H13" s="7" t="s">
        <v>42</v>
      </c>
      <c r="I13" s="7" t="s">
        <v>43</v>
      </c>
      <c r="J13" s="33" t="s">
        <v>45</v>
      </c>
    </row>
    <row r="14" spans="1:10" ht="46.5">
      <c r="A14" s="14">
        <v>309</v>
      </c>
      <c r="B14" s="29">
        <v>1211178</v>
      </c>
      <c r="C14" s="29">
        <v>4</v>
      </c>
      <c r="D14" s="59"/>
      <c r="E14" s="14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33" t="s">
        <v>45</v>
      </c>
    </row>
    <row r="15" spans="1:10" ht="46.5">
      <c r="A15" s="14">
        <v>310</v>
      </c>
      <c r="B15" s="29">
        <v>1211229</v>
      </c>
      <c r="C15" s="29">
        <v>3</v>
      </c>
      <c r="D15" s="59"/>
      <c r="E15" s="14" t="s">
        <v>39</v>
      </c>
      <c r="F15" s="7" t="s">
        <v>40</v>
      </c>
      <c r="G15" s="7" t="s">
        <v>41</v>
      </c>
      <c r="H15" s="7" t="s">
        <v>42</v>
      </c>
      <c r="I15" s="7" t="s">
        <v>43</v>
      </c>
      <c r="J15" s="33" t="s">
        <v>45</v>
      </c>
    </row>
    <row r="16" spans="1:10" ht="48.75">
      <c r="A16" s="14">
        <v>311</v>
      </c>
      <c r="B16" s="29">
        <v>1200801</v>
      </c>
      <c r="C16" s="29">
        <v>4</v>
      </c>
      <c r="D16" s="59"/>
      <c r="E16" s="14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33" t="s">
        <v>45</v>
      </c>
    </row>
    <row r="17" spans="1:10" ht="46.5">
      <c r="A17" s="14">
        <v>406</v>
      </c>
      <c r="B17" s="29">
        <v>1211178</v>
      </c>
      <c r="C17" s="29">
        <v>4</v>
      </c>
      <c r="D17" s="59"/>
      <c r="E17" s="14" t="s">
        <v>39</v>
      </c>
      <c r="F17" s="7" t="s">
        <v>40</v>
      </c>
      <c r="G17" s="7" t="s">
        <v>41</v>
      </c>
      <c r="H17" s="7" t="s">
        <v>42</v>
      </c>
      <c r="I17" s="7" t="s">
        <v>43</v>
      </c>
      <c r="J17" s="33" t="s">
        <v>45</v>
      </c>
    </row>
    <row r="18" spans="1:10" ht="46.5">
      <c r="A18" s="14">
        <v>407</v>
      </c>
      <c r="B18" s="29">
        <v>1211229</v>
      </c>
      <c r="C18" s="29">
        <v>4</v>
      </c>
      <c r="D18" s="59"/>
      <c r="E18" s="14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33" t="s">
        <v>45</v>
      </c>
    </row>
    <row r="19" spans="1:10" ht="46.5">
      <c r="A19" s="14">
        <v>408</v>
      </c>
      <c r="B19" s="29">
        <v>1211178</v>
      </c>
      <c r="C19" s="29">
        <v>4</v>
      </c>
      <c r="D19" s="59"/>
      <c r="E19" s="14" t="s">
        <v>39</v>
      </c>
      <c r="F19" s="7" t="s">
        <v>40</v>
      </c>
      <c r="G19" s="7" t="s">
        <v>41</v>
      </c>
      <c r="H19" s="7" t="s">
        <v>42</v>
      </c>
      <c r="I19" s="7" t="s">
        <v>43</v>
      </c>
      <c r="J19" s="33" t="s">
        <v>45</v>
      </c>
    </row>
    <row r="20" spans="1:10" ht="46.5">
      <c r="A20" s="14">
        <v>409</v>
      </c>
      <c r="B20" s="29">
        <v>1211229</v>
      </c>
      <c r="C20" s="29">
        <v>4</v>
      </c>
      <c r="D20" s="59"/>
      <c r="E20" s="14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33" t="s">
        <v>45</v>
      </c>
    </row>
    <row r="21" spans="1:10" ht="15.75"/>
  </sheetData>
  <mergeCells count="4">
    <mergeCell ref="D3:D5"/>
    <mergeCell ref="C3:C5"/>
    <mergeCell ref="B3:B5"/>
    <mergeCell ref="A3:A5"/>
  </mergeCells>
  <conditionalFormatting sqref="E6 E7:J20">
    <cfRule type="expression" dxfId="5" priority="14" stopIfTrue="1">
      <formula>$C6=E$3</formula>
    </cfRule>
  </conditionalFormatting>
  <conditionalFormatting sqref="F6">
    <cfRule type="expression" dxfId="4" priority="15" stopIfTrue="1">
      <formula>$C6=F$3</formula>
    </cfRule>
  </conditionalFormatting>
  <conditionalFormatting sqref="G6">
    <cfRule type="expression" dxfId="3" priority="16" stopIfTrue="1">
      <formula>$C6=G$3</formula>
    </cfRule>
  </conditionalFormatting>
  <conditionalFormatting sqref="H6">
    <cfRule type="expression" dxfId="2" priority="17" stopIfTrue="1">
      <formula>$C6=H$3</formula>
    </cfRule>
  </conditionalFormatting>
  <conditionalFormatting sqref="I6">
    <cfRule type="expression" dxfId="1" priority="21" stopIfTrue="1">
      <formula>$C6=I$3</formula>
    </cfRule>
  </conditionalFormatting>
  <conditionalFormatting sqref="J6">
    <cfRule type="expression" dxfId="0" priority="22" stopIfTrue="1">
      <formula>$C6=J$3</formula>
    </cfRule>
  </conditionalFormatting>
  <dataValidations count="1">
    <dataValidation type="list" allowBlank="1" showInputMessage="1" showErrorMessage="1" sqref="C6:C20" xr:uid="{00000000-0002-0000-0100-00000100000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Assessment'!$C$10:$C$24</xm:f>
          </x14:formula1>
          <xm:sqref>B6:B20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Z10"/>
  <sheetViews>
    <sheetView topLeftCell="A4" workbookViewId="0">
      <selection activeCell="D6" sqref="D6"/>
    </sheetView>
  </sheetViews>
  <sheetFormatPr defaultColWidth="10.875" defaultRowHeight="15.6"/>
  <cols>
    <col min="1" max="1" width="14.875" style="1" customWidth="1"/>
    <col min="2" max="2" width="7.125" style="1" bestFit="1" customWidth="1"/>
    <col min="3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75" style="1" bestFit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>
      <c r="A1" s="24" t="s">
        <v>46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6" ht="15.95" thickBot="1"/>
    <row r="3" spans="1:26" ht="58.5">
      <c r="A3" s="19" t="s">
        <v>47</v>
      </c>
      <c r="B3" s="20" t="s">
        <v>48</v>
      </c>
      <c r="C3" s="20">
        <f>'Group and Self Assessment'!C10</f>
        <v>1211178</v>
      </c>
      <c r="D3" s="20">
        <f>'Group and Self Assessment'!C11</f>
        <v>1211229</v>
      </c>
      <c r="E3" s="20">
        <f>'Group and Self Assessment'!C12</f>
        <v>1200801</v>
      </c>
      <c r="F3" s="20">
        <f>'Group and Self Assessment'!C13</f>
        <v>1221806</v>
      </c>
      <c r="G3" s="20">
        <f>'Group and Self Assessment'!C14</f>
        <v>1161216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6</v>
      </c>
      <c r="S3" s="26">
        <f>0</f>
        <v>0</v>
      </c>
      <c r="T3" s="21">
        <f>1</f>
        <v>1</v>
      </c>
      <c r="U3" s="21">
        <f>2</f>
        <v>2</v>
      </c>
      <c r="V3" s="26">
        <f>3</f>
        <v>3</v>
      </c>
      <c r="W3" s="26">
        <f>4</f>
        <v>4</v>
      </c>
      <c r="X3" s="26">
        <f>5</f>
        <v>5</v>
      </c>
      <c r="Y3" s="21" t="s">
        <v>49</v>
      </c>
      <c r="Z3" s="12" t="s">
        <v>32</v>
      </c>
    </row>
    <row r="4" spans="1:26" ht="62.1">
      <c r="A4" s="14" t="s">
        <v>50</v>
      </c>
      <c r="B4" s="17">
        <v>0.1</v>
      </c>
      <c r="C4" s="25">
        <v>4</v>
      </c>
      <c r="D4" s="25">
        <v>4</v>
      </c>
      <c r="E4" s="25">
        <v>4</v>
      </c>
      <c r="F4" s="25">
        <v>5</v>
      </c>
      <c r="G4" s="25">
        <v>4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7">
        <f t="shared" ref="R4:R7" si="0">AVERAGE(C4:Q4)</f>
        <v>4.2</v>
      </c>
      <c r="S4" s="7" t="s">
        <v>51</v>
      </c>
      <c r="T4" s="7" t="s">
        <v>52</v>
      </c>
      <c r="U4" s="7" t="s">
        <v>53</v>
      </c>
      <c r="V4" s="7" t="s">
        <v>54</v>
      </c>
      <c r="W4" s="7" t="s">
        <v>55</v>
      </c>
      <c r="X4" s="7" t="s">
        <v>56</v>
      </c>
      <c r="Y4" s="7"/>
      <c r="Z4" s="15"/>
    </row>
    <row r="5" spans="1:26" ht="108.6">
      <c r="A5" s="14" t="s">
        <v>57</v>
      </c>
      <c r="B5" s="17">
        <v>0.2</v>
      </c>
      <c r="C5" s="25">
        <v>3</v>
      </c>
      <c r="D5" s="25">
        <v>2</v>
      </c>
      <c r="E5" s="25">
        <v>4</v>
      </c>
      <c r="F5" s="25">
        <v>4</v>
      </c>
      <c r="G5" s="25">
        <v>3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7">
        <f t="shared" si="0"/>
        <v>3.2</v>
      </c>
      <c r="S5" s="7" t="s">
        <v>58</v>
      </c>
      <c r="T5" s="7" t="s">
        <v>59</v>
      </c>
      <c r="U5" s="7" t="s">
        <v>60</v>
      </c>
      <c r="V5" s="7" t="s">
        <v>61</v>
      </c>
      <c r="W5" s="7" t="s">
        <v>62</v>
      </c>
      <c r="X5" s="7" t="s">
        <v>63</v>
      </c>
      <c r="Y5" s="7"/>
      <c r="Z5" s="15"/>
    </row>
    <row r="6" spans="1:26" ht="77.45">
      <c r="A6" s="14" t="s">
        <v>64</v>
      </c>
      <c r="B6" s="17">
        <v>0.5</v>
      </c>
      <c r="C6" s="25">
        <v>4</v>
      </c>
      <c r="D6" s="25">
        <v>4</v>
      </c>
      <c r="E6" s="25">
        <v>4</v>
      </c>
      <c r="F6" s="25">
        <v>3</v>
      </c>
      <c r="G6" s="25">
        <v>3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7">
        <f t="shared" si="0"/>
        <v>3.6</v>
      </c>
      <c r="S6" s="7" t="s">
        <v>65</v>
      </c>
      <c r="T6" s="7" t="s">
        <v>66</v>
      </c>
      <c r="U6" s="7" t="s">
        <v>67</v>
      </c>
      <c r="V6" s="7" t="s">
        <v>68</v>
      </c>
      <c r="W6" s="7" t="s">
        <v>69</v>
      </c>
      <c r="X6" s="7" t="s">
        <v>63</v>
      </c>
      <c r="Y6" s="7"/>
      <c r="Z6" s="15"/>
    </row>
    <row r="7" spans="1:26" ht="93">
      <c r="A7" s="14" t="s">
        <v>70</v>
      </c>
      <c r="B7" s="17">
        <v>0.2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7" t="e">
        <f t="shared" si="0"/>
        <v>#DIV/0!</v>
      </c>
      <c r="S7" s="7" t="s">
        <v>71</v>
      </c>
      <c r="T7" s="7" t="s">
        <v>72</v>
      </c>
      <c r="U7" s="7" t="s">
        <v>73</v>
      </c>
      <c r="V7" s="7" t="s">
        <v>74</v>
      </c>
      <c r="W7" s="7" t="s">
        <v>75</v>
      </c>
      <c r="X7" s="7" t="s">
        <v>63</v>
      </c>
      <c r="Y7" s="7"/>
      <c r="Z7" s="15"/>
    </row>
    <row r="8" spans="1:26">
      <c r="A8" s="14" t="s">
        <v>76</v>
      </c>
      <c r="B8" s="18">
        <f>SUM(B4:B7)</f>
        <v>1</v>
      </c>
      <c r="C8" s="7">
        <f t="shared" ref="C8:Q8" si="1">SUMPRODUCT(C4:C7,$B$4:$B$7)</f>
        <v>3</v>
      </c>
      <c r="D8" s="7">
        <f t="shared" si="1"/>
        <v>2.8</v>
      </c>
      <c r="E8" s="7">
        <f t="shared" si="1"/>
        <v>3.2</v>
      </c>
      <c r="F8" s="7">
        <f t="shared" si="1"/>
        <v>2.8</v>
      </c>
      <c r="G8" s="7">
        <f t="shared" si="1"/>
        <v>2.5</v>
      </c>
      <c r="H8" s="7">
        <f t="shared" si="1"/>
        <v>0</v>
      </c>
      <c r="I8" s="7">
        <f t="shared" si="1"/>
        <v>0</v>
      </c>
      <c r="J8" s="7">
        <f t="shared" si="1"/>
        <v>0</v>
      </c>
      <c r="K8" s="7">
        <f t="shared" si="1"/>
        <v>0</v>
      </c>
      <c r="L8" s="7">
        <f t="shared" si="1"/>
        <v>0</v>
      </c>
      <c r="M8" s="7">
        <f t="shared" si="1"/>
        <v>0</v>
      </c>
      <c r="N8" s="7">
        <f t="shared" si="1"/>
        <v>0</v>
      </c>
      <c r="O8" s="7">
        <f t="shared" si="1"/>
        <v>0</v>
      </c>
      <c r="P8" s="7">
        <f t="shared" si="1"/>
        <v>0</v>
      </c>
      <c r="Q8" s="7">
        <f t="shared" si="1"/>
        <v>0</v>
      </c>
      <c r="R8" s="27"/>
      <c r="S8" s="7"/>
      <c r="T8" s="7"/>
      <c r="U8" s="7"/>
      <c r="V8" s="7"/>
      <c r="W8" s="7"/>
      <c r="X8" s="7"/>
      <c r="Y8" s="7"/>
      <c r="Z8" s="15"/>
    </row>
    <row r="9" spans="1:26" ht="15.95" thickBot="1">
      <c r="A9" s="22" t="s">
        <v>77</v>
      </c>
      <c r="B9" s="23"/>
      <c r="C9" s="23">
        <f>C8/5*20</f>
        <v>12</v>
      </c>
      <c r="D9" s="23">
        <f t="shared" ref="D9:Q9" si="2">D8/5*20</f>
        <v>11.2</v>
      </c>
      <c r="E9" s="23">
        <f t="shared" si="2"/>
        <v>12.8</v>
      </c>
      <c r="F9" s="23">
        <f t="shared" si="2"/>
        <v>11.2</v>
      </c>
      <c r="G9" s="23">
        <f t="shared" si="2"/>
        <v>10</v>
      </c>
      <c r="H9" s="23">
        <f t="shared" si="2"/>
        <v>0</v>
      </c>
      <c r="I9" s="23">
        <f t="shared" si="2"/>
        <v>0</v>
      </c>
      <c r="J9" s="23">
        <f t="shared" si="2"/>
        <v>0</v>
      </c>
      <c r="K9" s="23">
        <f t="shared" si="2"/>
        <v>0</v>
      </c>
      <c r="L9" s="23">
        <f t="shared" si="2"/>
        <v>0</v>
      </c>
      <c r="M9" s="23">
        <f t="shared" si="2"/>
        <v>0</v>
      </c>
      <c r="N9" s="23">
        <f t="shared" si="2"/>
        <v>0</v>
      </c>
      <c r="O9" s="23">
        <f t="shared" si="2"/>
        <v>0</v>
      </c>
      <c r="P9" s="23">
        <f t="shared" si="2"/>
        <v>0</v>
      </c>
      <c r="Q9" s="23">
        <f t="shared" si="2"/>
        <v>0</v>
      </c>
      <c r="R9" s="28"/>
      <c r="S9" s="23"/>
      <c r="T9" s="23"/>
      <c r="U9" s="23"/>
      <c r="V9" s="23"/>
      <c r="W9" s="23"/>
      <c r="X9" s="23"/>
      <c r="Y9" s="23"/>
      <c r="Z9" s="16"/>
    </row>
    <row r="10" spans="1:26">
      <c r="A10" s="5"/>
    </row>
  </sheetData>
  <phoneticPr fontId="3" type="noConversion"/>
  <dataValidations count="1">
    <dataValidation type="list" allowBlank="1" showInputMessage="1" showErrorMessage="1" sqref="C4:Q7" xr:uid="{00000000-0002-0000-0200-000000000000}">
      <formula1>$S$3:$X$3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Z17"/>
  <sheetViews>
    <sheetView topLeftCell="A4" workbookViewId="0">
      <selection activeCell="D4" sqref="D4"/>
    </sheetView>
  </sheetViews>
  <sheetFormatPr defaultColWidth="10.875" defaultRowHeight="15.6"/>
  <cols>
    <col min="1" max="1" width="14.875" style="1" customWidth="1"/>
    <col min="2" max="2" width="7.125" style="1" bestFit="1" customWidth="1"/>
    <col min="3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4" width="20.625" style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>
      <c r="A1" s="24" t="s">
        <v>78</v>
      </c>
      <c r="B1" s="5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26" ht="57">
      <c r="A3" s="19" t="s">
        <v>47</v>
      </c>
      <c r="B3" s="20" t="s">
        <v>48</v>
      </c>
      <c r="C3" s="20">
        <f>'Group and Self Assessment'!C10</f>
        <v>1211178</v>
      </c>
      <c r="D3" s="20">
        <f>'Group and Self Assessment'!C11</f>
        <v>1211229</v>
      </c>
      <c r="E3" s="20">
        <f>'Group and Self Assessment'!C12</f>
        <v>1200801</v>
      </c>
      <c r="F3" s="20">
        <f>'Group and Self Assessment'!C13</f>
        <v>1221806</v>
      </c>
      <c r="G3" s="20">
        <f>'Group and Self Assessment'!C14</f>
        <v>1161216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6</v>
      </c>
      <c r="S3" s="56">
        <f>0</f>
        <v>0</v>
      </c>
      <c r="T3" s="57">
        <f>1</f>
        <v>1</v>
      </c>
      <c r="U3" s="57">
        <f>2</f>
        <v>2</v>
      </c>
      <c r="V3" s="56">
        <f>3</f>
        <v>3</v>
      </c>
      <c r="W3" s="56">
        <f>4</f>
        <v>4</v>
      </c>
      <c r="X3" s="56">
        <f>5</f>
        <v>5</v>
      </c>
      <c r="Y3" s="21" t="s">
        <v>49</v>
      </c>
      <c r="Z3" s="12" t="s">
        <v>32</v>
      </c>
    </row>
    <row r="4" spans="1:26" ht="144.75" customHeight="1">
      <c r="A4" s="14" t="s">
        <v>79</v>
      </c>
      <c r="B4" s="17">
        <v>0.1</v>
      </c>
      <c r="C4" s="25">
        <v>4</v>
      </c>
      <c r="D4" s="25">
        <v>4</v>
      </c>
      <c r="E4" s="25">
        <v>4</v>
      </c>
      <c r="F4" s="25">
        <v>4</v>
      </c>
      <c r="G4" s="25">
        <v>4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54">
        <f t="shared" ref="R4:R7" si="0">AVERAGE(C4:Q4)</f>
        <v>4</v>
      </c>
      <c r="S4" s="58" t="s">
        <v>80</v>
      </c>
      <c r="T4" s="58" t="s">
        <v>81</v>
      </c>
      <c r="U4" s="58" t="s">
        <v>82</v>
      </c>
      <c r="V4" s="58" t="s">
        <v>83</v>
      </c>
      <c r="W4" s="58" t="s">
        <v>84</v>
      </c>
      <c r="X4" s="58" t="s">
        <v>85</v>
      </c>
      <c r="Y4" s="55"/>
      <c r="Z4" s="15"/>
    </row>
    <row r="5" spans="1:26" ht="101.25" customHeight="1">
      <c r="A5" s="14" t="s">
        <v>86</v>
      </c>
      <c r="B5" s="17">
        <v>0.1</v>
      </c>
      <c r="C5" s="25">
        <v>4</v>
      </c>
      <c r="D5" s="25">
        <v>4</v>
      </c>
      <c r="E5" s="25">
        <v>4</v>
      </c>
      <c r="F5" s="25">
        <v>4</v>
      </c>
      <c r="G5" s="25">
        <v>4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54">
        <f t="shared" si="0"/>
        <v>4</v>
      </c>
      <c r="S5" s="58" t="s">
        <v>87</v>
      </c>
      <c r="T5" s="58" t="s">
        <v>88</v>
      </c>
      <c r="U5" s="58" t="s">
        <v>89</v>
      </c>
      <c r="V5" s="58" t="s">
        <v>90</v>
      </c>
      <c r="W5" s="58" t="s">
        <v>91</v>
      </c>
      <c r="X5" s="58" t="s">
        <v>92</v>
      </c>
      <c r="Y5" s="55"/>
      <c r="Z5" s="15"/>
    </row>
    <row r="6" spans="1:26" ht="46.5">
      <c r="A6" s="14" t="s">
        <v>93</v>
      </c>
      <c r="B6" s="17">
        <v>0.05</v>
      </c>
      <c r="C6" s="25">
        <v>4</v>
      </c>
      <c r="D6" s="25">
        <v>4</v>
      </c>
      <c r="E6" s="25">
        <v>4</v>
      </c>
      <c r="F6" s="25">
        <v>3</v>
      </c>
      <c r="G6" s="25">
        <v>4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54">
        <f t="shared" si="0"/>
        <v>3.8</v>
      </c>
      <c r="S6" s="58" t="s">
        <v>94</v>
      </c>
      <c r="T6" s="58" t="s">
        <v>95</v>
      </c>
      <c r="U6" s="58" t="s">
        <v>96</v>
      </c>
      <c r="V6" s="58" t="s">
        <v>97</v>
      </c>
      <c r="W6" s="58" t="s">
        <v>98</v>
      </c>
      <c r="X6" s="58" t="s">
        <v>99</v>
      </c>
      <c r="Y6" s="55"/>
      <c r="Z6" s="15"/>
    </row>
    <row r="7" spans="1:26" ht="46.5">
      <c r="A7" s="14" t="s">
        <v>100</v>
      </c>
      <c r="B7" s="17">
        <v>0.05</v>
      </c>
      <c r="C7" s="25">
        <v>4</v>
      </c>
      <c r="D7" s="25">
        <v>4</v>
      </c>
      <c r="E7" s="25">
        <v>4</v>
      </c>
      <c r="F7" s="25">
        <v>4</v>
      </c>
      <c r="G7" s="25">
        <v>2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54">
        <f t="shared" si="0"/>
        <v>3.6</v>
      </c>
      <c r="S7" s="58" t="s">
        <v>94</v>
      </c>
      <c r="T7" s="58" t="s">
        <v>101</v>
      </c>
      <c r="U7" s="58" t="s">
        <v>102</v>
      </c>
      <c r="V7" s="58" t="s">
        <v>103</v>
      </c>
      <c r="W7" s="58" t="s">
        <v>104</v>
      </c>
      <c r="X7" s="58" t="s">
        <v>105</v>
      </c>
      <c r="Y7" s="55"/>
      <c r="Z7" s="15"/>
    </row>
    <row r="8" spans="1:26" ht="62.1">
      <c r="A8" s="14" t="s">
        <v>106</v>
      </c>
      <c r="B8" s="17">
        <v>0.1</v>
      </c>
      <c r="C8" s="25">
        <v>4</v>
      </c>
      <c r="D8" s="25">
        <v>4</v>
      </c>
      <c r="E8" s="25">
        <v>4</v>
      </c>
      <c r="F8" s="25">
        <v>4</v>
      </c>
      <c r="G8" s="25">
        <v>4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54">
        <f t="shared" ref="R8:R12" si="1">AVERAGE(C8:Q8)</f>
        <v>4</v>
      </c>
      <c r="S8" s="58" t="s">
        <v>94</v>
      </c>
      <c r="T8" s="58" t="s">
        <v>107</v>
      </c>
      <c r="U8" s="58" t="s">
        <v>108</v>
      </c>
      <c r="V8" s="58" t="s">
        <v>109</v>
      </c>
      <c r="W8" s="58" t="s">
        <v>110</v>
      </c>
      <c r="X8" s="58" t="s">
        <v>111</v>
      </c>
      <c r="Y8" s="55"/>
      <c r="Z8" s="15"/>
    </row>
    <row r="9" spans="1:26" ht="62.1">
      <c r="A9" s="14" t="s">
        <v>112</v>
      </c>
      <c r="B9" s="17">
        <v>0.05</v>
      </c>
      <c r="C9" s="25">
        <v>5</v>
      </c>
      <c r="D9" s="25">
        <v>5</v>
      </c>
      <c r="E9" s="25">
        <v>5</v>
      </c>
      <c r="F9" s="25">
        <v>3</v>
      </c>
      <c r="G9" s="25">
        <v>3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54">
        <f t="shared" ref="R9:R11" si="2">AVERAGE(C9:Q9)</f>
        <v>4.2</v>
      </c>
      <c r="S9" s="58" t="s">
        <v>113</v>
      </c>
      <c r="T9" s="58" t="s">
        <v>114</v>
      </c>
      <c r="U9" s="58"/>
      <c r="V9" s="58" t="s">
        <v>115</v>
      </c>
      <c r="W9" s="58"/>
      <c r="X9" s="58" t="s">
        <v>116</v>
      </c>
      <c r="Y9" s="55"/>
      <c r="Z9" s="15"/>
    </row>
    <row r="10" spans="1:26" ht="77.45">
      <c r="A10" s="14" t="s">
        <v>117</v>
      </c>
      <c r="B10" s="17">
        <v>0.1</v>
      </c>
      <c r="C10" s="25">
        <v>4</v>
      </c>
      <c r="D10" s="25">
        <v>4</v>
      </c>
      <c r="E10" s="25">
        <v>4</v>
      </c>
      <c r="F10" s="25">
        <v>3</v>
      </c>
      <c r="G10" s="25">
        <v>4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54">
        <f t="shared" si="2"/>
        <v>3.8</v>
      </c>
      <c r="S10" s="58" t="s">
        <v>113</v>
      </c>
      <c r="T10" s="58" t="s">
        <v>118</v>
      </c>
      <c r="U10" s="58" t="s">
        <v>119</v>
      </c>
      <c r="V10" s="58" t="s">
        <v>120</v>
      </c>
      <c r="W10" s="58" t="s">
        <v>121</v>
      </c>
      <c r="X10" s="58" t="s">
        <v>122</v>
      </c>
      <c r="Y10" s="55"/>
      <c r="Z10" s="15"/>
    </row>
    <row r="11" spans="1:26" ht="30.95">
      <c r="A11" s="14" t="s">
        <v>123</v>
      </c>
      <c r="B11" s="17">
        <v>0.1</v>
      </c>
      <c r="C11" s="25">
        <v>4</v>
      </c>
      <c r="D11" s="25">
        <v>4</v>
      </c>
      <c r="E11" s="25">
        <v>3</v>
      </c>
      <c r="F11" s="25">
        <v>4</v>
      </c>
      <c r="G11" s="25">
        <v>4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54">
        <f t="shared" si="2"/>
        <v>3.8</v>
      </c>
      <c r="S11" s="58" t="s">
        <v>113</v>
      </c>
      <c r="T11" s="58" t="s">
        <v>124</v>
      </c>
      <c r="U11" s="58" t="s">
        <v>125</v>
      </c>
      <c r="V11" s="58" t="s">
        <v>126</v>
      </c>
      <c r="W11" s="58" t="s">
        <v>127</v>
      </c>
      <c r="X11" s="58" t="s">
        <v>128</v>
      </c>
      <c r="Y11" s="55"/>
      <c r="Z11" s="15"/>
    </row>
    <row r="12" spans="1:26" ht="30.95">
      <c r="A12" s="14" t="s">
        <v>129</v>
      </c>
      <c r="B12" s="17">
        <v>0.1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54" t="e">
        <f t="shared" si="1"/>
        <v>#DIV/0!</v>
      </c>
      <c r="S12" s="58" t="s">
        <v>113</v>
      </c>
      <c r="T12" s="58" t="s">
        <v>124</v>
      </c>
      <c r="U12" s="58" t="s">
        <v>125</v>
      </c>
      <c r="V12" s="58" t="s">
        <v>126</v>
      </c>
      <c r="W12" s="58" t="s">
        <v>127</v>
      </c>
      <c r="X12" s="58" t="s">
        <v>128</v>
      </c>
      <c r="Y12" s="55"/>
      <c r="Z12" s="15"/>
    </row>
    <row r="13" spans="1:26" ht="46.5">
      <c r="A13" s="14" t="s">
        <v>130</v>
      </c>
      <c r="B13" s="17">
        <v>0.1</v>
      </c>
      <c r="C13" s="25">
        <v>3</v>
      </c>
      <c r="D13" s="25">
        <v>3</v>
      </c>
      <c r="E13" s="25">
        <v>4</v>
      </c>
      <c r="F13" s="25">
        <v>3</v>
      </c>
      <c r="G13" s="25">
        <v>3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54">
        <f t="shared" ref="R13:R14" si="3">AVERAGE(C13:Q13)</f>
        <v>3.2</v>
      </c>
      <c r="S13" s="58" t="s">
        <v>131</v>
      </c>
      <c r="T13" s="58" t="s">
        <v>132</v>
      </c>
      <c r="U13" s="58" t="s">
        <v>133</v>
      </c>
      <c r="V13" s="58" t="s">
        <v>134</v>
      </c>
      <c r="W13" s="58" t="s">
        <v>135</v>
      </c>
      <c r="X13" s="58" t="s">
        <v>136</v>
      </c>
      <c r="Y13" s="55"/>
      <c r="Z13" s="15"/>
    </row>
    <row r="14" spans="1:26" ht="30.95">
      <c r="A14" s="14" t="s">
        <v>137</v>
      </c>
      <c r="B14" s="17">
        <v>0.15</v>
      </c>
      <c r="C14" s="25">
        <v>4</v>
      </c>
      <c r="D14" s="25">
        <v>4</v>
      </c>
      <c r="E14" s="25">
        <v>4</v>
      </c>
      <c r="F14" s="25">
        <v>4</v>
      </c>
      <c r="G14" s="25">
        <v>4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54">
        <f t="shared" si="3"/>
        <v>4</v>
      </c>
      <c r="S14" s="58" t="s">
        <v>113</v>
      </c>
      <c r="T14" s="58" t="s">
        <v>124</v>
      </c>
      <c r="U14" s="58" t="s">
        <v>125</v>
      </c>
      <c r="V14" s="58" t="s">
        <v>126</v>
      </c>
      <c r="W14" s="58" t="s">
        <v>127</v>
      </c>
      <c r="X14" s="58" t="s">
        <v>128</v>
      </c>
      <c r="Y14" s="55"/>
      <c r="Z14" s="15"/>
    </row>
    <row r="15" spans="1:26">
      <c r="A15" s="14" t="s">
        <v>76</v>
      </c>
      <c r="B15" s="18">
        <f>SUM(B4:B14)</f>
        <v>1</v>
      </c>
      <c r="C15" s="7">
        <f>SUMPRODUCT(C4:C14,$B$4:$B$14)</f>
        <v>3.5500000000000003</v>
      </c>
      <c r="D15" s="7">
        <f t="shared" ref="D15:Q15" si="4">SUMPRODUCT(D4:D14,$B$4:$B$14)</f>
        <v>3.5500000000000003</v>
      </c>
      <c r="E15" s="7">
        <f t="shared" si="4"/>
        <v>3.55</v>
      </c>
      <c r="F15" s="7">
        <f t="shared" si="4"/>
        <v>3.3000000000000003</v>
      </c>
      <c r="G15" s="7">
        <f t="shared" si="4"/>
        <v>3.35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7"/>
      <c r="S15" s="32"/>
      <c r="T15" s="32"/>
      <c r="U15" s="32"/>
      <c r="V15" s="32"/>
      <c r="W15" s="32"/>
      <c r="X15" s="32"/>
      <c r="Y15" s="7"/>
      <c r="Z15" s="15"/>
    </row>
    <row r="16" spans="1:26">
      <c r="A16" s="22" t="s">
        <v>77</v>
      </c>
      <c r="B16" s="23"/>
      <c r="C16" s="23">
        <f>C15/5*20</f>
        <v>14.200000000000001</v>
      </c>
      <c r="D16" s="23">
        <f t="shared" ref="D16:Q16" si="5">D15/5*20</f>
        <v>14.200000000000001</v>
      </c>
      <c r="E16" s="23">
        <f t="shared" si="5"/>
        <v>14.2</v>
      </c>
      <c r="F16" s="23">
        <f t="shared" si="5"/>
        <v>13.200000000000001</v>
      </c>
      <c r="G16" s="23">
        <f t="shared" si="5"/>
        <v>13.4</v>
      </c>
      <c r="H16" s="23">
        <f t="shared" si="5"/>
        <v>0</v>
      </c>
      <c r="I16" s="23">
        <f t="shared" si="5"/>
        <v>0</v>
      </c>
      <c r="J16" s="23">
        <f t="shared" si="5"/>
        <v>0</v>
      </c>
      <c r="K16" s="23">
        <f t="shared" si="5"/>
        <v>0</v>
      </c>
      <c r="L16" s="23">
        <f t="shared" si="5"/>
        <v>0</v>
      </c>
      <c r="M16" s="23">
        <f t="shared" si="5"/>
        <v>0</v>
      </c>
      <c r="N16" s="23">
        <f t="shared" si="5"/>
        <v>0</v>
      </c>
      <c r="O16" s="23">
        <f t="shared" si="5"/>
        <v>0</v>
      </c>
      <c r="P16" s="23">
        <f t="shared" si="5"/>
        <v>0</v>
      </c>
      <c r="Q16" s="23">
        <f t="shared" si="5"/>
        <v>0</v>
      </c>
      <c r="R16" s="28"/>
      <c r="S16" s="23"/>
      <c r="T16" s="23"/>
      <c r="U16" s="23"/>
      <c r="V16" s="23"/>
      <c r="W16" s="23"/>
      <c r="X16" s="23"/>
      <c r="Y16" s="23"/>
      <c r="Z16" s="16"/>
    </row>
    <row r="17" spans="1:1">
      <c r="A17" s="5"/>
    </row>
  </sheetData>
  <dataValidations count="1">
    <dataValidation type="list" allowBlank="1" showInputMessage="1" showErrorMessage="1" sqref="C4:Q14" xr:uid="{00000000-0002-0000-0300-000000000000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35b2a7-6dc2-427f-bf39-1b57500510ae">
      <Terms xmlns="http://schemas.microsoft.com/office/infopath/2007/PartnerControls"/>
    </lcf76f155ced4ddcb4097134ff3c332f>
    <TaxCatchAll xmlns="d9fc68e4-6bba-438d-be8d-3ab97eca621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522527971524428892777AC9C70A21" ma:contentTypeVersion="8" ma:contentTypeDescription="Create a new document." ma:contentTypeScope="" ma:versionID="925330232f1ccc95dde03d945168dec4">
  <xsd:schema xmlns:xsd="http://www.w3.org/2001/XMLSchema" xmlns:xs="http://www.w3.org/2001/XMLSchema" xmlns:p="http://schemas.microsoft.com/office/2006/metadata/properties" xmlns:ns2="db35b2a7-6dc2-427f-bf39-1b57500510ae" xmlns:ns3="d9fc68e4-6bba-438d-be8d-3ab97eca6211" targetNamespace="http://schemas.microsoft.com/office/2006/metadata/properties" ma:root="true" ma:fieldsID="8da6286465d46c9f10f19df26970fe59" ns2:_="" ns3:_="">
    <xsd:import namespace="db35b2a7-6dc2-427f-bf39-1b57500510ae"/>
    <xsd:import namespace="d9fc68e4-6bba-438d-be8d-3ab97eca6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5b2a7-6dc2-427f-bf39-1b5750051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c68e4-6bba-438d-be8d-3ab97eca621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6694f0-8480-41e8-a96a-aca3df0233e6}" ma:internalName="TaxCatchAll" ma:showField="CatchAllData" ma:web="d9fc68e4-6bba-438d-be8d-3ab97eca62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D82CB-2E6F-4A14-B6B4-DFDD1BBD70FC}"/>
</file>

<file path=customXml/itemProps2.xml><?xml version="1.0" encoding="utf-8"?>
<ds:datastoreItem xmlns:ds="http://schemas.openxmlformats.org/officeDocument/2006/customXml" ds:itemID="{BEB96EE1-562C-4DCC-A296-061A0F7D0E20}"/>
</file>

<file path=customXml/itemProps3.xml><?xml version="1.0" encoding="utf-8"?>
<ds:datastoreItem xmlns:ds="http://schemas.openxmlformats.org/officeDocument/2006/customXml" ds:itemID="{F61419B8-A98A-41CD-95EE-48A4F975B8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2021-10-23T17:18:59Z</dcterms:created>
  <dc:creator>Microsoft Office User</dc:creator>
  <cp:lastModifiedBy>Daniela Moutinho Soares</cp:lastModifiedBy>
  <dcterms:modified xsi:type="dcterms:W3CDTF">2023-01-08T23:56:49Z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0x01010002522527971524428892777AC9C70A21</vt:lpwstr>
  </property>
  <property fmtid="{D5CDD505-2E9C-101B-9397-08002B2CF9AE}" pid="3" name="MediaServiceImageTags">
    <vt:lpwstr/>
  </property>
</Properties>
</file>