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Roennburg\Documents\GH_GitManaged\"/>
    </mc:Choice>
  </mc:AlternateContent>
  <bookViews>
    <workbookView xWindow="0" yWindow="0" windowWidth="12345" windowHeight="7530" activeTab="1"/>
  </bookViews>
  <sheets>
    <sheet name="Tabelle3" sheetId="3" r:id="rId1"/>
    <sheet name="Tabelle4" sheetId="4" r:id="rId2"/>
    <sheet name="Tabelle2" sheetId="2" r:id="rId3"/>
    <sheet name="Tabelle1" sheetId="1" r:id="rId4"/>
  </sheet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B8" i="4"/>
  <c r="A4" i="3" l="1"/>
  <c r="C3" i="3"/>
  <c r="D3" i="3" s="1"/>
  <c r="C2" i="3"/>
  <c r="D2" i="3" s="1"/>
  <c r="C8" i="3"/>
  <c r="D8" i="3" s="1"/>
  <c r="D4" i="3" l="1"/>
  <c r="A9" i="3"/>
  <c r="C7" i="3"/>
  <c r="D7" i="3" s="1"/>
  <c r="D20" i="1"/>
  <c r="E20" i="1" s="1"/>
  <c r="D19" i="1"/>
  <c r="E19" i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B21" i="1"/>
  <c r="D9" i="3" l="1"/>
  <c r="D3" i="1"/>
  <c r="E3" i="1" s="1"/>
  <c r="D2" i="1" l="1"/>
  <c r="E2" i="1" s="1"/>
  <c r="E21" i="1" l="1"/>
</calcChain>
</file>

<file path=xl/sharedStrings.xml><?xml version="1.0" encoding="utf-8"?>
<sst xmlns="http://schemas.openxmlformats.org/spreadsheetml/2006/main" count="40" uniqueCount="20">
  <si>
    <t>MwST</t>
  </si>
  <si>
    <t>Netto</t>
  </si>
  <si>
    <t>Brutto</t>
  </si>
  <si>
    <t>MwST2</t>
  </si>
  <si>
    <t>Spalte1</t>
  </si>
  <si>
    <t>4530-1</t>
  </si>
  <si>
    <t>4530-2</t>
  </si>
  <si>
    <t>4530-3</t>
  </si>
  <si>
    <t>4530-4</t>
  </si>
  <si>
    <t>4530-5</t>
  </si>
  <si>
    <t>Zeilenbeschriftungen</t>
  </si>
  <si>
    <t>Gesamtergebnis</t>
  </si>
  <si>
    <t>Summe von Netto</t>
  </si>
  <si>
    <t>Summe von Brutto</t>
  </si>
  <si>
    <t>RG</t>
  </si>
  <si>
    <t>L40988</t>
  </si>
  <si>
    <t>L40989</t>
  </si>
  <si>
    <t>L40990</t>
  </si>
  <si>
    <t>L40993</t>
  </si>
  <si>
    <t>L40994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</si>
</sst>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2" applyFont="1"/>
    <xf numFmtId="44" fontId="0" fillId="0" borderId="0" xfId="1" applyFont="1"/>
    <xf numFmtId="0" fontId="0" fillId="0" borderId="0" xfId="0" applyAlignment="1">
      <alignment horizontal="left"/>
    </xf>
    <xf numFmtId="9" fontId="2" fillId="0" borderId="0" xfId="0" applyNumberFormat="1" applyFont="1"/>
    <xf numFmtId="44" fontId="2" fillId="0" borderId="0" xfId="0" applyNumberFormat="1" applyFont="1"/>
    <xf numFmtId="44" fontId="2" fillId="0" borderId="0" xfId="1" applyFont="1"/>
    <xf numFmtId="44" fontId="0" fillId="0" borderId="0" xfId="0" applyNumberFormat="1"/>
    <xf numFmtId="0" fontId="0" fillId="0" borderId="0" xfId="1" applyNumberFormat="1" applyFont="1"/>
    <xf numFmtId="0" fontId="0" fillId="0" borderId="0" xfId="0" pivotButton="1"/>
    <xf numFmtId="0" fontId="0" fillId="0" borderId="0" xfId="0" applyNumberFormat="1"/>
    <xf numFmtId="9" fontId="0" fillId="0" borderId="0" xfId="0" applyNumberFormat="1" applyFont="1"/>
    <xf numFmtId="44" fontId="0" fillId="0" borderId="0" xfId="0" applyNumberFormat="1" applyFont="1"/>
  </cellXfs>
  <cellStyles count="3">
    <cellStyle name="Prozent" xfId="2" builtinId="5"/>
    <cellStyle name="Standard" xfId="0" builtinId="0"/>
    <cellStyle name="Währung" xfId="1" builtinId="4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34" formatCode="_-* #,##0.00\ &quot;€&quot;_-;\-* #,##0.00\ &quot;€&quot;_-;_-* &quot;-&quot;??\ &quot;€&quot;_-;_-@_-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34" formatCode="_-* #,##0.00\ &quot;€&quot;_-;\-* #,##0.00\ &quot;€&quot;_-;_-* &quot;-&quot;??\ &quot;€&quot;_-;_-@_-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numFmt numFmtId="34" formatCode="_-* #,##0.00\ &quot;€&quot;_-;\-* #,##0.00\ &quot;€&quot;_-;_-* &quot;-&quot;??\ &quot;€&quot;_-;_-@_-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[SimpleCalculate.xlsx]Tabelle2!PivotTable1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Summe von Netto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Tabelle2!$A$2:$A$10</c:f>
              <c:strCache>
                <c:ptCount val="8"/>
                <c:pt idx="0">
                  <c:v>4531</c:v>
                </c:pt>
                <c:pt idx="1">
                  <c:v>4534</c:v>
                </c:pt>
                <c:pt idx="2">
                  <c:v>4536</c:v>
                </c:pt>
                <c:pt idx="3">
                  <c:v>4530-1</c:v>
                </c:pt>
                <c:pt idx="4">
                  <c:v>4530-2</c:v>
                </c:pt>
                <c:pt idx="5">
                  <c:v>4530-3</c:v>
                </c:pt>
                <c:pt idx="6">
                  <c:v>4530-4</c:v>
                </c:pt>
                <c:pt idx="7">
                  <c:v>4530-5</c:v>
                </c:pt>
              </c:strCache>
            </c:strRef>
          </c:cat>
          <c:val>
            <c:numRef>
              <c:f>Tabelle2!$B$2:$B$10</c:f>
              <c:numCache>
                <c:formatCode>General</c:formatCode>
                <c:ptCount val="8"/>
                <c:pt idx="0">
                  <c:v>87.15</c:v>
                </c:pt>
                <c:pt idx="1">
                  <c:v>156.94</c:v>
                </c:pt>
                <c:pt idx="2">
                  <c:v>124.03</c:v>
                </c:pt>
                <c:pt idx="3">
                  <c:v>128.61000000000001</c:v>
                </c:pt>
                <c:pt idx="4">
                  <c:v>126.72</c:v>
                </c:pt>
                <c:pt idx="5">
                  <c:v>147.56</c:v>
                </c:pt>
                <c:pt idx="6">
                  <c:v>93.990000000000009</c:v>
                </c:pt>
                <c:pt idx="7">
                  <c:v>38.49</c:v>
                </c:pt>
              </c:numCache>
            </c:numRef>
          </c:val>
        </c:ser>
        <c:ser>
          <c:idx val="1"/>
          <c:order val="1"/>
          <c:tx>
            <c:strRef>
              <c:f>Tabelle2!$C$1</c:f>
              <c:strCache>
                <c:ptCount val="1"/>
                <c:pt idx="0">
                  <c:v>Summe von Brutto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Tabelle2!$A$2:$A$10</c:f>
              <c:strCache>
                <c:ptCount val="8"/>
                <c:pt idx="0">
                  <c:v>4531</c:v>
                </c:pt>
                <c:pt idx="1">
                  <c:v>4534</c:v>
                </c:pt>
                <c:pt idx="2">
                  <c:v>4536</c:v>
                </c:pt>
                <c:pt idx="3">
                  <c:v>4530-1</c:v>
                </c:pt>
                <c:pt idx="4">
                  <c:v>4530-2</c:v>
                </c:pt>
                <c:pt idx="5">
                  <c:v>4530-3</c:v>
                </c:pt>
                <c:pt idx="6">
                  <c:v>4530-4</c:v>
                </c:pt>
                <c:pt idx="7">
                  <c:v>4530-5</c:v>
                </c:pt>
              </c:strCache>
            </c:strRef>
          </c:cat>
          <c:val>
            <c:numRef>
              <c:f>Tabelle2!$C$2:$C$10</c:f>
              <c:numCache>
                <c:formatCode>General</c:formatCode>
                <c:ptCount val="8"/>
                <c:pt idx="0">
                  <c:v>103.70849999999999</c:v>
                </c:pt>
                <c:pt idx="1">
                  <c:v>186.7586</c:v>
                </c:pt>
                <c:pt idx="2">
                  <c:v>147.59569999999999</c:v>
                </c:pt>
                <c:pt idx="3">
                  <c:v>153.04589999999999</c:v>
                </c:pt>
                <c:pt idx="4">
                  <c:v>150.79679999999999</c:v>
                </c:pt>
                <c:pt idx="5">
                  <c:v>175.59640000000002</c:v>
                </c:pt>
                <c:pt idx="6">
                  <c:v>111.8481</c:v>
                </c:pt>
                <c:pt idx="7">
                  <c:v>45.803100000000001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278384"/>
        <c:axId val="778272504"/>
      </c:barChart>
      <c:catAx>
        <c:axId val="77827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8272504"/>
        <c:crosses val="autoZero"/>
        <c:auto val="1"/>
        <c:lblAlgn val="ctr"/>
        <c:lblOffset val="100"/>
        <c:noMultiLvlLbl val="0"/>
      </c:catAx>
      <c:valAx>
        <c:axId val="77827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827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609600</xdr:colOff>
      <xdr:row>16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hn Park" refreshedDate="42633.61745208333" createdVersion="5" refreshedVersion="5" minRefreshableVersion="3" recordCount="19">
  <cacheSource type="worksheet">
    <worksheetSource name="Tabelle1"/>
  </cacheSource>
  <cacheFields count="5">
    <cacheField name="Spalte1" numFmtId="0">
      <sharedItems containsMixedTypes="1" containsNumber="1" containsInteger="1" minValue="4531" maxValue="4536" count="8">
        <n v="4536"/>
        <n v="4531"/>
        <n v="4534"/>
        <s v="4530-1"/>
        <s v="4530-2"/>
        <s v="4530-3"/>
        <s v="4530-4"/>
        <s v="4530-5"/>
      </sharedItems>
    </cacheField>
    <cacheField name="Netto" numFmtId="44">
      <sharedItems containsSemiMixedTypes="0" containsString="0" containsNumber="1" minValue="6.46" maxValue="124.03"/>
    </cacheField>
    <cacheField name="MwST" numFmtId="9">
      <sharedItems containsSemiMixedTypes="0" containsString="0" containsNumber="1" minValue="0.19" maxValue="0.19"/>
    </cacheField>
    <cacheField name="MwST2" numFmtId="44">
      <sharedItems containsSemiMixedTypes="0" containsString="0" containsNumber="1" minValue="1.2274" maxValue="23.5657"/>
    </cacheField>
    <cacheField name="Brutto" numFmtId="44">
      <sharedItems containsSemiMixedTypes="0" containsString="0" containsNumber="1" minValue="7.6874000000000002" maxValue="147.5956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n v="124.03"/>
    <n v="0.19"/>
    <n v="23.5657"/>
    <n v="147.59569999999999"/>
  </r>
  <r>
    <x v="1"/>
    <n v="38.729999999999997"/>
    <n v="0.19"/>
    <n v="7.3586999999999998"/>
    <n v="46.088699999999996"/>
  </r>
  <r>
    <x v="1"/>
    <n v="48.42"/>
    <n v="0.19"/>
    <n v="9.1997999999999998"/>
    <n v="57.619799999999998"/>
  </r>
  <r>
    <x v="2"/>
    <n v="47.56"/>
    <n v="0.19"/>
    <n v="9.0364000000000004"/>
    <n v="56.596400000000003"/>
  </r>
  <r>
    <x v="2"/>
    <n v="15.34"/>
    <n v="0.19"/>
    <n v="2.9146000000000001"/>
    <n v="18.2546"/>
  </r>
  <r>
    <x v="2"/>
    <n v="6.88"/>
    <n v="0.19"/>
    <n v="1.3071999999999999"/>
    <n v="8.1872000000000007"/>
  </r>
  <r>
    <x v="2"/>
    <n v="40.880000000000003"/>
    <n v="0.19"/>
    <n v="7.7672000000000008"/>
    <n v="48.647200000000005"/>
  </r>
  <r>
    <x v="2"/>
    <n v="46.28"/>
    <n v="0.19"/>
    <n v="8.7932000000000006"/>
    <n v="55.0732"/>
  </r>
  <r>
    <x v="3"/>
    <n v="56.87"/>
    <n v="0.19"/>
    <n v="10.805299999999999"/>
    <n v="67.675299999999993"/>
  </r>
  <r>
    <x v="3"/>
    <n v="65.28"/>
    <n v="0.19"/>
    <n v="12.4032"/>
    <n v="77.683199999999999"/>
  </r>
  <r>
    <x v="3"/>
    <n v="6.46"/>
    <n v="0.19"/>
    <n v="1.2274"/>
    <n v="7.6874000000000002"/>
  </r>
  <r>
    <x v="4"/>
    <n v="73.86"/>
    <n v="0.19"/>
    <n v="14.0334"/>
    <n v="87.8934"/>
  </r>
  <r>
    <x v="4"/>
    <n v="52.86"/>
    <n v="0.19"/>
    <n v="10.0434"/>
    <n v="62.903399999999998"/>
  </r>
  <r>
    <x v="5"/>
    <n v="46.75"/>
    <n v="0.19"/>
    <n v="8.8825000000000003"/>
    <n v="55.6325"/>
  </r>
  <r>
    <x v="5"/>
    <n v="55.04"/>
    <n v="0.19"/>
    <n v="10.457599999999999"/>
    <n v="65.497600000000006"/>
  </r>
  <r>
    <x v="5"/>
    <n v="45.77"/>
    <n v="0.19"/>
    <n v="8.6963000000000008"/>
    <n v="54.466300000000004"/>
  </r>
  <r>
    <x v="6"/>
    <n v="56.63"/>
    <n v="0.19"/>
    <n v="10.7597"/>
    <n v="67.389700000000005"/>
  </r>
  <r>
    <x v="6"/>
    <n v="37.36"/>
    <n v="0.19"/>
    <n v="7.0983999999999998"/>
    <n v="44.458399999999997"/>
  </r>
  <r>
    <x v="7"/>
    <n v="38.49"/>
    <n v="0.19"/>
    <n v="7.3131000000000004"/>
    <n v="45.8031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 chartFormat="1">
  <location ref="A1:C10" firstHeaderRow="0" firstDataRow="1" firstDataCol="1"/>
  <pivotFields count="5">
    <pivotField axis="axisRow" showAll="0">
      <items count="9">
        <item x="1"/>
        <item x="2"/>
        <item x="0"/>
        <item x="3"/>
        <item x="4"/>
        <item x="5"/>
        <item x="6"/>
        <item x="7"/>
        <item t="default"/>
      </items>
    </pivotField>
    <pivotField dataField="1" numFmtId="44" showAll="0"/>
    <pivotField showAll="0"/>
    <pivotField numFmtId="44" showAll="0"/>
    <pivotField dataField="1" numFmtId="44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Netto" fld="1" baseField="0" baseItem="0"/>
    <dataField name="Summe von Brutto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le13" displayName="Tabelle13" ref="A6:D9" totalsRowCount="1" headerRowDxfId="15">
  <autoFilter ref="A6:D8"/>
  <tableColumns count="4">
    <tableColumn id="1" name="Netto" totalsRowFunction="sum" totalsRowDxfId="14" dataCellStyle="Währung"/>
    <tableColumn id="2" name="MwST" totalsRowDxfId="13" dataCellStyle="Prozent"/>
    <tableColumn id="3" name="MwST2" dataDxfId="12" dataCellStyle="Währung">
      <calculatedColumnFormula>Tabelle13[[#This Row],[Netto]]*Tabelle13[[#This Row],[MwST]]</calculatedColumnFormula>
    </tableColumn>
    <tableColumn id="4" name="Brutto" totalsRowFunction="sum" totalsRowDxfId="11" dataCellStyle="Währung">
      <calculatedColumnFormula>Tabelle13[[#This Row],[Netto]]+Tabelle13[[#This Row],[MwST2]]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5" name="Tabelle136" displayName="Tabelle136" ref="A1:D4" totalsRowCount="1" headerRowDxfId="10">
  <autoFilter ref="A1:D3"/>
  <tableColumns count="4">
    <tableColumn id="1" name="Netto" totalsRowFunction="sum" totalsRowDxfId="9" dataCellStyle="Währung"/>
    <tableColumn id="2" name="MwST" totalsRowDxfId="8" dataCellStyle="Prozent"/>
    <tableColumn id="3" name="MwST2" dataDxfId="7" dataCellStyle="Währung">
      <calculatedColumnFormula>Tabelle136[[#This Row],[Netto]]*Tabelle136[[#This Row],[MwST]]</calculatedColumnFormula>
    </tableColumn>
    <tableColumn id="4" name="Brutto" totalsRowFunction="sum" totalsRowDxfId="6" dataCellStyle="Währung">
      <calculatedColumnFormula>Tabelle136[[#This Row],[Netto]]+Tabelle136[[#This Row],[MwST2]]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A1:B8" totalsRowCount="1">
  <autoFilter ref="A1:B7"/>
  <tableColumns count="2">
    <tableColumn id="2" name="RG"/>
    <tableColumn id="1" name="Spalte1" totalsRowFunction="sum"/>
  </tableColumns>
  <tableStyleInfo name="TableStyleMedium19" showFirstColumn="0" showLastColumn="0" showRowStripes="1" showColumnStripes="0"/>
</table>
</file>

<file path=xl/tables/table4.xml><?xml version="1.0" encoding="utf-8"?>
<table xmlns="http://schemas.openxmlformats.org/spreadsheetml/2006/main" id="1" name="Tabelle1" displayName="Tabelle1" ref="A1:E21" totalsRowCount="1" headerRowDxfId="5">
  <autoFilter ref="A1:E20"/>
  <tableColumns count="5">
    <tableColumn id="5" name="Spalte1" dataDxfId="4" dataCellStyle="Währung"/>
    <tableColumn id="1" name="Netto" totalsRowFunction="sum" totalsRowDxfId="3" dataCellStyle="Währung"/>
    <tableColumn id="2" name="MwST" totalsRowDxfId="2" dataCellStyle="Prozent"/>
    <tableColumn id="3" name="MwST2" dataDxfId="1" dataCellStyle="Währung">
      <calculatedColumnFormula>Tabelle1[[#This Row],[Netto]]*Tabelle1[[#This Row],[MwST]]</calculatedColumnFormula>
    </tableColumn>
    <tableColumn id="4" name="Brutto" totalsRowFunction="sum" totalsRowDxfId="0" dataCellStyle="Währung">
      <calculatedColumnFormula>Tabelle1[[#This Row],[Netto]]+Tabelle1[[#This Row],[MwST2]]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54" zoomScaleNormal="154" workbookViewId="0">
      <selection activeCell="D4" sqref="D1:D4"/>
    </sheetView>
  </sheetViews>
  <sheetFormatPr baseColWidth="10" defaultRowHeight="15" x14ac:dyDescent="0.25"/>
  <cols>
    <col min="1" max="1" width="13.5703125" customWidth="1"/>
    <col min="4" max="4" width="14.7109375" customWidth="1"/>
  </cols>
  <sheetData>
    <row r="1" spans="1:4" x14ac:dyDescent="0.25">
      <c r="A1" s="3" t="s">
        <v>1</v>
      </c>
      <c r="B1" s="3" t="s">
        <v>0</v>
      </c>
      <c r="C1" s="3" t="s">
        <v>3</v>
      </c>
      <c r="D1" s="3" t="s">
        <v>2</v>
      </c>
    </row>
    <row r="2" spans="1:4" x14ac:dyDescent="0.25">
      <c r="A2" s="2">
        <v>5188.5600000000004</v>
      </c>
      <c r="B2" s="1">
        <v>7.0000000000000007E-2</v>
      </c>
      <c r="C2" s="2">
        <f>Tabelle136[[#This Row],[Netto]]*Tabelle136[[#This Row],[MwST]]</f>
        <v>363.19920000000008</v>
      </c>
      <c r="D2" s="2">
        <f>Tabelle136[[#This Row],[Netto]]+Tabelle136[[#This Row],[MwST2]]</f>
        <v>5551.7592000000004</v>
      </c>
    </row>
    <row r="3" spans="1:4" x14ac:dyDescent="0.25">
      <c r="A3" s="2">
        <v>45</v>
      </c>
      <c r="B3" s="1">
        <v>0.19</v>
      </c>
      <c r="C3" s="2">
        <f>Tabelle136[[#This Row],[Netto]]*Tabelle136[[#This Row],[MwST]]</f>
        <v>8.5500000000000007</v>
      </c>
      <c r="D3" s="2">
        <f>Tabelle136[[#This Row],[Netto]]+Tabelle136[[#This Row],[MwST2]]</f>
        <v>53.55</v>
      </c>
    </row>
    <row r="4" spans="1:4" x14ac:dyDescent="0.25">
      <c r="A4" s="7">
        <f>SUBTOTAL(109,Tabelle136[Netto])</f>
        <v>5233.5600000000004</v>
      </c>
      <c r="B4" s="11"/>
      <c r="D4" s="12">
        <f>SUBTOTAL(109,Tabelle136[Brutto])</f>
        <v>5605.3092000000006</v>
      </c>
    </row>
    <row r="6" spans="1:4" x14ac:dyDescent="0.25">
      <c r="A6" s="3" t="s">
        <v>1</v>
      </c>
      <c r="B6" s="3" t="s">
        <v>0</v>
      </c>
      <c r="C6" s="3" t="s">
        <v>3</v>
      </c>
      <c r="D6" s="3" t="s">
        <v>2</v>
      </c>
    </row>
    <row r="7" spans="1:4" x14ac:dyDescent="0.25">
      <c r="A7" s="2">
        <v>3409.72</v>
      </c>
      <c r="B7" s="1">
        <v>0</v>
      </c>
      <c r="C7" s="2">
        <f>Tabelle13[[#This Row],[Netto]]*Tabelle13[[#This Row],[MwST]]</f>
        <v>0</v>
      </c>
      <c r="D7" s="2">
        <f>Tabelle13[[#This Row],[Netto]]+Tabelle13[[#This Row],[MwST2]]</f>
        <v>3409.72</v>
      </c>
    </row>
    <row r="8" spans="1:4" x14ac:dyDescent="0.25">
      <c r="A8" s="2">
        <v>7635.01</v>
      </c>
      <c r="B8" s="1">
        <v>0</v>
      </c>
      <c r="C8" s="2">
        <f>Tabelle13[[#This Row],[Netto]]*Tabelle13[[#This Row],[MwST]]</f>
        <v>0</v>
      </c>
      <c r="D8" s="2">
        <f>Tabelle13[[#This Row],[Netto]]+Tabelle13[[#This Row],[MwST2]]</f>
        <v>7635.01</v>
      </c>
    </row>
    <row r="9" spans="1:4" x14ac:dyDescent="0.25">
      <c r="A9" s="7">
        <f>SUBTOTAL(109,Tabelle13[Netto])</f>
        <v>11044.73</v>
      </c>
      <c r="B9" s="11"/>
      <c r="D9" s="12">
        <f>SUBTOTAL(109,Tabelle13[Brutto])</f>
        <v>11044.73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C14" sqref="C14"/>
    </sheetView>
  </sheetViews>
  <sheetFormatPr baseColWidth="10" defaultRowHeight="15" x14ac:dyDescent="0.25"/>
  <sheetData>
    <row r="1" spans="1:4" x14ac:dyDescent="0.25">
      <c r="A1" t="s">
        <v>14</v>
      </c>
      <c r="B1" t="s">
        <v>4</v>
      </c>
    </row>
    <row r="2" spans="1:4" x14ac:dyDescent="0.25">
      <c r="A2" t="s">
        <v>15</v>
      </c>
      <c r="B2">
        <v>-170.57</v>
      </c>
    </row>
    <row r="3" spans="1:4" x14ac:dyDescent="0.25">
      <c r="A3" t="s">
        <v>16</v>
      </c>
      <c r="B3">
        <v>-2401.38</v>
      </c>
    </row>
    <row r="4" spans="1:4" x14ac:dyDescent="0.25">
      <c r="A4" t="s">
        <v>17</v>
      </c>
      <c r="B4">
        <v>-195.59</v>
      </c>
    </row>
    <row r="5" spans="1:4" x14ac:dyDescent="0.25">
      <c r="A5" t="s">
        <v>18</v>
      </c>
      <c r="B5">
        <v>-1560.85</v>
      </c>
    </row>
    <row r="6" spans="1:4" x14ac:dyDescent="0.25">
      <c r="A6" t="s">
        <v>19</v>
      </c>
      <c r="B6">
        <v>-452.3</v>
      </c>
    </row>
    <row r="7" spans="1:4" x14ac:dyDescent="0.25">
      <c r="A7">
        <v>283057</v>
      </c>
      <c r="B7">
        <v>247.65</v>
      </c>
    </row>
    <row r="8" spans="1:4" x14ac:dyDescent="0.25">
      <c r="B8">
        <f>SUBTOTAL(109,Tabelle3[Spalte1])</f>
        <v>-4533.0400000000009</v>
      </c>
      <c r="C8">
        <v>-4671.88</v>
      </c>
      <c r="D8">
        <f>Tabelle3[[#Totals],[Spalte1]]-C8</f>
        <v>138.83999999999924</v>
      </c>
    </row>
  </sheetData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9" sqref="A9:XFD9"/>
    </sheetView>
  </sheetViews>
  <sheetFormatPr baseColWidth="10" defaultRowHeight="15" x14ac:dyDescent="0.25"/>
  <cols>
    <col min="1" max="1" width="22.42578125" bestFit="1" customWidth="1"/>
    <col min="2" max="2" width="17.140625" bestFit="1" customWidth="1"/>
    <col min="3" max="3" width="17.5703125" bestFit="1" customWidth="1"/>
  </cols>
  <sheetData>
    <row r="1" spans="1:3" x14ac:dyDescent="0.25">
      <c r="A1" s="9" t="s">
        <v>10</v>
      </c>
      <c r="B1" t="s">
        <v>12</v>
      </c>
      <c r="C1" t="s">
        <v>13</v>
      </c>
    </row>
    <row r="2" spans="1:3" x14ac:dyDescent="0.25">
      <c r="A2" s="3">
        <v>4531</v>
      </c>
      <c r="B2" s="10">
        <v>87.15</v>
      </c>
      <c r="C2" s="10">
        <v>103.70849999999999</v>
      </c>
    </row>
    <row r="3" spans="1:3" x14ac:dyDescent="0.25">
      <c r="A3" s="3">
        <v>4534</v>
      </c>
      <c r="B3" s="10">
        <v>156.94</v>
      </c>
      <c r="C3" s="10">
        <v>186.7586</v>
      </c>
    </row>
    <row r="4" spans="1:3" x14ac:dyDescent="0.25">
      <c r="A4" s="3">
        <v>4536</v>
      </c>
      <c r="B4" s="10">
        <v>124.03</v>
      </c>
      <c r="C4" s="10">
        <v>147.59569999999999</v>
      </c>
    </row>
    <row r="5" spans="1:3" x14ac:dyDescent="0.25">
      <c r="A5" s="3" t="s">
        <v>5</v>
      </c>
      <c r="B5" s="10">
        <v>128.61000000000001</v>
      </c>
      <c r="C5" s="10">
        <v>153.04589999999999</v>
      </c>
    </row>
    <row r="6" spans="1:3" x14ac:dyDescent="0.25">
      <c r="A6" s="3" t="s">
        <v>6</v>
      </c>
      <c r="B6" s="10">
        <v>126.72</v>
      </c>
      <c r="C6" s="10">
        <v>150.79679999999999</v>
      </c>
    </row>
    <row r="7" spans="1:3" x14ac:dyDescent="0.25">
      <c r="A7" s="3" t="s">
        <v>7</v>
      </c>
      <c r="B7" s="10">
        <v>147.56</v>
      </c>
      <c r="C7" s="10">
        <v>175.59640000000002</v>
      </c>
    </row>
    <row r="8" spans="1:3" x14ac:dyDescent="0.25">
      <c r="A8" s="3" t="s">
        <v>8</v>
      </c>
      <c r="B8" s="10">
        <v>93.990000000000009</v>
      </c>
      <c r="C8" s="10">
        <v>111.8481</v>
      </c>
    </row>
    <row r="9" spans="1:3" x14ac:dyDescent="0.25">
      <c r="A9" s="3" t="s">
        <v>9</v>
      </c>
      <c r="B9" s="10">
        <v>38.49</v>
      </c>
      <c r="C9" s="10">
        <v>45.803100000000001</v>
      </c>
    </row>
    <row r="10" spans="1:3" x14ac:dyDescent="0.25">
      <c r="A10" s="3" t="s">
        <v>11</v>
      </c>
      <c r="B10" s="10">
        <v>903.49</v>
      </c>
      <c r="C10" s="10">
        <v>1075.1531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113" zoomScaleNormal="113" workbookViewId="0">
      <selection activeCell="F14" sqref="F14"/>
    </sheetView>
  </sheetViews>
  <sheetFormatPr baseColWidth="10" defaultRowHeight="15" x14ac:dyDescent="0.25"/>
  <cols>
    <col min="1" max="1" width="12.7109375" bestFit="1" customWidth="1"/>
    <col min="4" max="4" width="12.85546875" bestFit="1" customWidth="1"/>
    <col min="5" max="5" width="12" bestFit="1" customWidth="1"/>
  </cols>
  <sheetData>
    <row r="1" spans="1:6" x14ac:dyDescent="0.25">
      <c r="A1" s="3" t="s">
        <v>4</v>
      </c>
      <c r="B1" s="3" t="s">
        <v>1</v>
      </c>
      <c r="C1" s="3" t="s">
        <v>0</v>
      </c>
      <c r="D1" s="3" t="s">
        <v>3</v>
      </c>
      <c r="E1" s="3" t="s">
        <v>2</v>
      </c>
    </row>
    <row r="2" spans="1:6" x14ac:dyDescent="0.25">
      <c r="A2" s="8">
        <v>4536</v>
      </c>
      <c r="B2" s="2">
        <v>124.03</v>
      </c>
      <c r="C2" s="1">
        <v>0.19</v>
      </c>
      <c r="D2" s="2">
        <f>Tabelle1[[#This Row],[Netto]]*Tabelle1[[#This Row],[MwST]]</f>
        <v>23.5657</v>
      </c>
      <c r="E2" s="2">
        <f>Tabelle1[[#This Row],[Netto]]+Tabelle1[[#This Row],[MwST2]]</f>
        <v>147.59569999999999</v>
      </c>
    </row>
    <row r="3" spans="1:6" x14ac:dyDescent="0.25">
      <c r="A3" s="8">
        <v>4531</v>
      </c>
      <c r="B3" s="2">
        <v>38.729999999999997</v>
      </c>
      <c r="C3" s="1">
        <v>0.19</v>
      </c>
      <c r="D3" s="6">
        <f>Tabelle1[[#This Row],[Netto]]*Tabelle1[[#This Row],[MwST]]</f>
        <v>7.3586999999999998</v>
      </c>
      <c r="E3" s="2">
        <f>Tabelle1[[#This Row],[Netto]]+Tabelle1[[#This Row],[MwST2]]</f>
        <v>46.088699999999996</v>
      </c>
      <c r="F3" s="7"/>
    </row>
    <row r="4" spans="1:6" x14ac:dyDescent="0.25">
      <c r="A4" s="8">
        <v>4531</v>
      </c>
      <c r="B4" s="2">
        <v>48.42</v>
      </c>
      <c r="C4" s="1">
        <v>0.19</v>
      </c>
      <c r="D4" s="6">
        <f>Tabelle1[[#This Row],[Netto]]*Tabelle1[[#This Row],[MwST]]</f>
        <v>9.1997999999999998</v>
      </c>
      <c r="E4" s="2">
        <f>Tabelle1[[#This Row],[Netto]]+Tabelle1[[#This Row],[MwST2]]</f>
        <v>57.619799999999998</v>
      </c>
    </row>
    <row r="5" spans="1:6" x14ac:dyDescent="0.25">
      <c r="A5" s="8">
        <v>4534</v>
      </c>
      <c r="B5" s="2">
        <v>47.56</v>
      </c>
      <c r="C5" s="1">
        <v>0.19</v>
      </c>
      <c r="D5" s="6">
        <f>Tabelle1[[#This Row],[Netto]]*Tabelle1[[#This Row],[MwST]]</f>
        <v>9.0364000000000004</v>
      </c>
      <c r="E5" s="2">
        <f>Tabelle1[[#This Row],[Netto]]+Tabelle1[[#This Row],[MwST2]]</f>
        <v>56.596400000000003</v>
      </c>
    </row>
    <row r="6" spans="1:6" x14ac:dyDescent="0.25">
      <c r="A6" s="8">
        <v>4534</v>
      </c>
      <c r="B6" s="2">
        <v>15.34</v>
      </c>
      <c r="C6" s="1">
        <v>0.19</v>
      </c>
      <c r="D6" s="6">
        <f>Tabelle1[[#This Row],[Netto]]*Tabelle1[[#This Row],[MwST]]</f>
        <v>2.9146000000000001</v>
      </c>
      <c r="E6" s="2">
        <f>Tabelle1[[#This Row],[Netto]]+Tabelle1[[#This Row],[MwST2]]</f>
        <v>18.2546</v>
      </c>
    </row>
    <row r="7" spans="1:6" x14ac:dyDescent="0.25">
      <c r="A7" s="8">
        <v>4534</v>
      </c>
      <c r="B7" s="2">
        <v>6.88</v>
      </c>
      <c r="C7" s="1">
        <v>0.19</v>
      </c>
      <c r="D7" s="6">
        <f>Tabelle1[[#This Row],[Netto]]*Tabelle1[[#This Row],[MwST]]</f>
        <v>1.3071999999999999</v>
      </c>
      <c r="E7" s="2">
        <f>Tabelle1[[#This Row],[Netto]]+Tabelle1[[#This Row],[MwST2]]</f>
        <v>8.1872000000000007</v>
      </c>
    </row>
    <row r="8" spans="1:6" x14ac:dyDescent="0.25">
      <c r="A8" s="8">
        <v>4534</v>
      </c>
      <c r="B8" s="2">
        <v>40.880000000000003</v>
      </c>
      <c r="C8" s="1">
        <v>0.19</v>
      </c>
      <c r="D8" s="6">
        <f>Tabelle1[[#This Row],[Netto]]*Tabelle1[[#This Row],[MwST]]</f>
        <v>7.7672000000000008</v>
      </c>
      <c r="E8" s="2">
        <f>Tabelle1[[#This Row],[Netto]]+Tabelle1[[#This Row],[MwST2]]</f>
        <v>48.647200000000005</v>
      </c>
    </row>
    <row r="9" spans="1:6" x14ac:dyDescent="0.25">
      <c r="A9" s="8">
        <v>4534</v>
      </c>
      <c r="B9" s="2">
        <v>46.28</v>
      </c>
      <c r="C9" s="1">
        <v>0.19</v>
      </c>
      <c r="D9" s="6">
        <f>Tabelle1[[#This Row],[Netto]]*Tabelle1[[#This Row],[MwST]]</f>
        <v>8.7932000000000006</v>
      </c>
      <c r="E9" s="2">
        <f>Tabelle1[[#This Row],[Netto]]+Tabelle1[[#This Row],[MwST2]]</f>
        <v>55.0732</v>
      </c>
    </row>
    <row r="10" spans="1:6" x14ac:dyDescent="0.25">
      <c r="A10" s="8" t="s">
        <v>5</v>
      </c>
      <c r="B10" s="2">
        <v>56.87</v>
      </c>
      <c r="C10" s="1">
        <v>0.19</v>
      </c>
      <c r="D10" s="6">
        <f>Tabelle1[[#This Row],[Netto]]*Tabelle1[[#This Row],[MwST]]</f>
        <v>10.805299999999999</v>
      </c>
      <c r="E10" s="2">
        <f>Tabelle1[[#This Row],[Netto]]+Tabelle1[[#This Row],[MwST2]]</f>
        <v>67.675299999999993</v>
      </c>
    </row>
    <row r="11" spans="1:6" x14ac:dyDescent="0.25">
      <c r="A11" s="8" t="s">
        <v>5</v>
      </c>
      <c r="B11" s="2">
        <v>65.28</v>
      </c>
      <c r="C11" s="1">
        <v>0.19</v>
      </c>
      <c r="D11" s="6">
        <f>Tabelle1[[#This Row],[Netto]]*Tabelle1[[#This Row],[MwST]]</f>
        <v>12.4032</v>
      </c>
      <c r="E11" s="2">
        <f>Tabelle1[[#This Row],[Netto]]+Tabelle1[[#This Row],[MwST2]]</f>
        <v>77.683199999999999</v>
      </c>
    </row>
    <row r="12" spans="1:6" x14ac:dyDescent="0.25">
      <c r="A12" s="8" t="s">
        <v>5</v>
      </c>
      <c r="B12" s="2">
        <v>6.46</v>
      </c>
      <c r="C12" s="1">
        <v>0.19</v>
      </c>
      <c r="D12" s="6">
        <f>Tabelle1[[#This Row],[Netto]]*Tabelle1[[#This Row],[MwST]]</f>
        <v>1.2274</v>
      </c>
      <c r="E12" s="2">
        <f>Tabelle1[[#This Row],[Netto]]+Tabelle1[[#This Row],[MwST2]]</f>
        <v>7.6874000000000002</v>
      </c>
    </row>
    <row r="13" spans="1:6" x14ac:dyDescent="0.25">
      <c r="A13" s="8" t="s">
        <v>6</v>
      </c>
      <c r="B13" s="2">
        <v>73.86</v>
      </c>
      <c r="C13" s="1">
        <v>0.19</v>
      </c>
      <c r="D13" s="6">
        <f>Tabelle1[[#This Row],[Netto]]*Tabelle1[[#This Row],[MwST]]</f>
        <v>14.0334</v>
      </c>
      <c r="E13" s="2">
        <f>Tabelle1[[#This Row],[Netto]]+Tabelle1[[#This Row],[MwST2]]</f>
        <v>87.8934</v>
      </c>
    </row>
    <row r="14" spans="1:6" x14ac:dyDescent="0.25">
      <c r="A14" s="8" t="s">
        <v>6</v>
      </c>
      <c r="B14" s="2">
        <v>52.86</v>
      </c>
      <c r="C14" s="1">
        <v>0.19</v>
      </c>
      <c r="D14" s="6">
        <f>Tabelle1[[#This Row],[Netto]]*Tabelle1[[#This Row],[MwST]]</f>
        <v>10.0434</v>
      </c>
      <c r="E14" s="2">
        <f>Tabelle1[[#This Row],[Netto]]+Tabelle1[[#This Row],[MwST2]]</f>
        <v>62.903399999999998</v>
      </c>
    </row>
    <row r="15" spans="1:6" x14ac:dyDescent="0.25">
      <c r="A15" s="8" t="s">
        <v>7</v>
      </c>
      <c r="B15" s="2">
        <v>46.75</v>
      </c>
      <c r="C15" s="1">
        <v>0.19</v>
      </c>
      <c r="D15" s="6">
        <f>Tabelle1[[#This Row],[Netto]]*Tabelle1[[#This Row],[MwST]]</f>
        <v>8.8825000000000003</v>
      </c>
      <c r="E15" s="2">
        <f>Tabelle1[[#This Row],[Netto]]+Tabelle1[[#This Row],[MwST2]]</f>
        <v>55.6325</v>
      </c>
    </row>
    <row r="16" spans="1:6" x14ac:dyDescent="0.25">
      <c r="A16" s="8" t="s">
        <v>7</v>
      </c>
      <c r="B16" s="2">
        <v>55.04</v>
      </c>
      <c r="C16" s="1">
        <v>0.19</v>
      </c>
      <c r="D16" s="6">
        <f>Tabelle1[[#This Row],[Netto]]*Tabelle1[[#This Row],[MwST]]</f>
        <v>10.457599999999999</v>
      </c>
      <c r="E16" s="2">
        <f>Tabelle1[[#This Row],[Netto]]+Tabelle1[[#This Row],[MwST2]]</f>
        <v>65.497600000000006</v>
      </c>
    </row>
    <row r="17" spans="1:5" x14ac:dyDescent="0.25">
      <c r="A17" s="8" t="s">
        <v>7</v>
      </c>
      <c r="B17" s="2">
        <v>45.77</v>
      </c>
      <c r="C17" s="1">
        <v>0.19</v>
      </c>
      <c r="D17" s="6">
        <f>Tabelle1[[#This Row],[Netto]]*Tabelle1[[#This Row],[MwST]]</f>
        <v>8.6963000000000008</v>
      </c>
      <c r="E17" s="2">
        <f>Tabelle1[[#This Row],[Netto]]+Tabelle1[[#This Row],[MwST2]]</f>
        <v>54.466300000000004</v>
      </c>
    </row>
    <row r="18" spans="1:5" x14ac:dyDescent="0.25">
      <c r="A18" s="8" t="s">
        <v>8</v>
      </c>
      <c r="B18" s="2">
        <v>56.63</v>
      </c>
      <c r="C18" s="1">
        <v>0.19</v>
      </c>
      <c r="D18" s="6">
        <f>Tabelle1[[#This Row],[Netto]]*Tabelle1[[#This Row],[MwST]]</f>
        <v>10.7597</v>
      </c>
      <c r="E18" s="2">
        <f>Tabelle1[[#This Row],[Netto]]+Tabelle1[[#This Row],[MwST2]]</f>
        <v>67.389700000000005</v>
      </c>
    </row>
    <row r="19" spans="1:5" x14ac:dyDescent="0.25">
      <c r="A19" s="8" t="s">
        <v>8</v>
      </c>
      <c r="B19" s="2">
        <v>37.36</v>
      </c>
      <c r="C19" s="1">
        <v>0.19</v>
      </c>
      <c r="D19" s="6">
        <f>Tabelle1[[#This Row],[Netto]]*Tabelle1[[#This Row],[MwST]]</f>
        <v>7.0983999999999998</v>
      </c>
      <c r="E19" s="2">
        <f>Tabelle1[[#This Row],[Netto]]+Tabelle1[[#This Row],[MwST2]]</f>
        <v>44.458399999999997</v>
      </c>
    </row>
    <row r="20" spans="1:5" x14ac:dyDescent="0.25">
      <c r="A20" s="8" t="s">
        <v>9</v>
      </c>
      <c r="B20" s="2">
        <v>38.49</v>
      </c>
      <c r="C20" s="1">
        <v>0.19</v>
      </c>
      <c r="D20" s="6">
        <f>Tabelle1[[#This Row],[Netto]]*Tabelle1[[#This Row],[MwST]]</f>
        <v>7.3131000000000004</v>
      </c>
      <c r="E20" s="2">
        <f>Tabelle1[[#This Row],[Netto]]+Tabelle1[[#This Row],[MwST2]]</f>
        <v>45.803100000000001</v>
      </c>
    </row>
    <row r="21" spans="1:5" x14ac:dyDescent="0.25">
      <c r="B21" s="7">
        <f>SUBTOTAL(109,Tabelle1[Netto])</f>
        <v>903.4899999999999</v>
      </c>
      <c r="C21" s="4"/>
      <c r="E21" s="5">
        <f>SUBTOTAL(109,Tabelle1[Brutto])</f>
        <v>1075.1531000000002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Tabelle3</vt:lpstr>
      <vt:lpstr>Tabelle4</vt:lpstr>
      <vt:lpstr>Tabelle2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Christ</dc:creator>
  <cp:lastModifiedBy>Dahn Park</cp:lastModifiedBy>
  <cp:lastPrinted>2016-05-23T14:37:27Z</cp:lastPrinted>
  <dcterms:created xsi:type="dcterms:W3CDTF">2016-05-23T13:16:09Z</dcterms:created>
  <dcterms:modified xsi:type="dcterms:W3CDTF">2016-09-23T12:44:35Z</dcterms:modified>
</cp:coreProperties>
</file>