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2859cd61276b08/Uni Project/Report/github/"/>
    </mc:Choice>
  </mc:AlternateContent>
  <xr:revisionPtr revIDLastSave="73" documentId="8_{52C96DE2-4265-4CE5-B3E5-9FB36D07A685}" xr6:coauthVersionLast="47" xr6:coauthVersionMax="47" xr10:uidLastSave="{ECB667BE-E1EE-4D49-B04A-0A7077196E7C}"/>
  <bookViews>
    <workbookView xWindow="-120" yWindow="-120" windowWidth="21840" windowHeight="13140" xr2:uid="{BE8E13CD-FB06-454A-9AFB-68CEF616B934}"/>
  </bookViews>
  <sheets>
    <sheet name="zfracs" sheetId="1" r:id="rId1"/>
    <sheet name="AtomicWe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P11" i="1" l="1"/>
  <c r="P10" i="1"/>
  <c r="P9" i="1"/>
  <c r="P8" i="1"/>
  <c r="P7" i="1"/>
  <c r="P6" i="1"/>
  <c r="P5" i="1"/>
  <c r="P4" i="1"/>
  <c r="Q11" i="1"/>
  <c r="Q10" i="1"/>
  <c r="Q9" i="1"/>
  <c r="Q8" i="1"/>
  <c r="Q7" i="1"/>
  <c r="Q6" i="1"/>
  <c r="Q5" i="1"/>
  <c r="Q4" i="1"/>
  <c r="B84" i="1"/>
  <c r="I84" i="1" s="1"/>
  <c r="J84" i="1" s="1"/>
  <c r="B83" i="1"/>
  <c r="I83" i="1" s="1"/>
  <c r="J83" i="1" s="1"/>
  <c r="B82" i="1"/>
  <c r="I82" i="1" s="1"/>
  <c r="J82" i="1" s="1"/>
  <c r="B81" i="1"/>
  <c r="I81" i="1" s="1"/>
  <c r="J81" i="1" s="1"/>
  <c r="B80" i="1"/>
  <c r="I80" i="1" s="1"/>
  <c r="J80" i="1" s="1"/>
  <c r="B79" i="1"/>
  <c r="I79" i="1" s="1"/>
  <c r="J79" i="1" s="1"/>
  <c r="B78" i="1"/>
  <c r="I78" i="1" s="1"/>
  <c r="J78" i="1" s="1"/>
  <c r="B77" i="1"/>
  <c r="I77" i="1" s="1"/>
  <c r="J77" i="1" s="1"/>
  <c r="B76" i="1"/>
  <c r="I76" i="1" s="1"/>
  <c r="J76" i="1" s="1"/>
  <c r="B75" i="1"/>
  <c r="I75" i="1" s="1"/>
  <c r="J75" i="1" s="1"/>
  <c r="B74" i="1"/>
  <c r="I74" i="1" s="1"/>
  <c r="J74" i="1" s="1"/>
  <c r="B73" i="1"/>
  <c r="I73" i="1" s="1"/>
  <c r="J73" i="1" s="1"/>
  <c r="B72" i="1"/>
  <c r="I72" i="1" s="1"/>
  <c r="J72" i="1" s="1"/>
  <c r="B71" i="1"/>
  <c r="I71" i="1" s="1"/>
  <c r="J71" i="1" s="1"/>
  <c r="B70" i="1"/>
  <c r="I70" i="1" s="1"/>
  <c r="J70" i="1" s="1"/>
  <c r="B69" i="1"/>
  <c r="I69" i="1" s="1"/>
  <c r="J69" i="1" s="1"/>
  <c r="B68" i="1"/>
  <c r="I68" i="1" s="1"/>
  <c r="J68" i="1" s="1"/>
  <c r="B67" i="1"/>
  <c r="I67" i="1" s="1"/>
  <c r="J67" i="1" s="1"/>
  <c r="B66" i="1"/>
  <c r="I66" i="1" s="1"/>
  <c r="J66" i="1" s="1"/>
  <c r="B65" i="1"/>
  <c r="I65" i="1" s="1"/>
  <c r="J65" i="1" s="1"/>
  <c r="B64" i="1"/>
  <c r="I64" i="1" s="1"/>
  <c r="J64" i="1" s="1"/>
  <c r="B63" i="1"/>
  <c r="I63" i="1" s="1"/>
  <c r="J63" i="1" s="1"/>
  <c r="B62" i="1"/>
  <c r="I62" i="1" s="1"/>
  <c r="J62" i="1" s="1"/>
  <c r="B61" i="1"/>
  <c r="I61" i="1" s="1"/>
  <c r="J61" i="1" s="1"/>
  <c r="B60" i="1"/>
  <c r="I60" i="1" s="1"/>
  <c r="J60" i="1" s="1"/>
  <c r="B59" i="1"/>
  <c r="I59" i="1" s="1"/>
  <c r="J59" i="1" s="1"/>
  <c r="B58" i="1"/>
  <c r="I58" i="1" s="1"/>
  <c r="J58" i="1" s="1"/>
  <c r="B57" i="1"/>
  <c r="I57" i="1" s="1"/>
  <c r="J57" i="1" s="1"/>
  <c r="B56" i="1"/>
  <c r="I56" i="1" s="1"/>
  <c r="J56" i="1" s="1"/>
  <c r="B55" i="1"/>
  <c r="I55" i="1" s="1"/>
  <c r="J55" i="1" s="1"/>
  <c r="B54" i="1"/>
  <c r="I54" i="1" s="1"/>
  <c r="J54" i="1" s="1"/>
  <c r="B53" i="1"/>
  <c r="I53" i="1" s="1"/>
  <c r="J53" i="1" s="1"/>
  <c r="B52" i="1"/>
  <c r="I52" i="1" s="1"/>
  <c r="J52" i="1" s="1"/>
  <c r="B51" i="1"/>
  <c r="I51" i="1" s="1"/>
  <c r="J51" i="1" s="1"/>
  <c r="B50" i="1"/>
  <c r="I50" i="1" s="1"/>
  <c r="J50" i="1" s="1"/>
  <c r="B49" i="1"/>
  <c r="I49" i="1" s="1"/>
  <c r="J49" i="1" s="1"/>
  <c r="B48" i="1"/>
  <c r="I48" i="1" s="1"/>
  <c r="J48" i="1" s="1"/>
  <c r="B47" i="1"/>
  <c r="I47" i="1" s="1"/>
  <c r="J47" i="1" s="1"/>
  <c r="B46" i="1"/>
  <c r="I46" i="1" s="1"/>
  <c r="J46" i="1" s="1"/>
  <c r="B45" i="1"/>
  <c r="I45" i="1" s="1"/>
  <c r="J45" i="1" s="1"/>
  <c r="B44" i="1"/>
  <c r="I44" i="1" s="1"/>
  <c r="J44" i="1" s="1"/>
  <c r="B43" i="1"/>
  <c r="I43" i="1" s="1"/>
  <c r="J43" i="1" s="1"/>
  <c r="B42" i="1"/>
  <c r="I42" i="1" s="1"/>
  <c r="J42" i="1" s="1"/>
  <c r="B41" i="1"/>
  <c r="I41" i="1" s="1"/>
  <c r="J41" i="1" s="1"/>
  <c r="B40" i="1"/>
  <c r="I40" i="1" s="1"/>
  <c r="J40" i="1" s="1"/>
  <c r="B39" i="1"/>
  <c r="I39" i="1" s="1"/>
  <c r="J39" i="1" s="1"/>
  <c r="B38" i="1"/>
  <c r="I38" i="1" s="1"/>
  <c r="J38" i="1" s="1"/>
  <c r="B37" i="1"/>
  <c r="I37" i="1" s="1"/>
  <c r="J37" i="1" s="1"/>
  <c r="B36" i="1"/>
  <c r="I36" i="1" s="1"/>
  <c r="J36" i="1" s="1"/>
  <c r="B35" i="1"/>
  <c r="I35" i="1" s="1"/>
  <c r="J35" i="1" s="1"/>
  <c r="B34" i="1"/>
  <c r="I34" i="1" s="1"/>
  <c r="J34" i="1" s="1"/>
  <c r="B33" i="1"/>
  <c r="I33" i="1" s="1"/>
  <c r="J33" i="1" s="1"/>
  <c r="B32" i="1"/>
  <c r="I32" i="1" s="1"/>
  <c r="J32" i="1" s="1"/>
  <c r="B31" i="1"/>
  <c r="I31" i="1" s="1"/>
  <c r="J31" i="1" s="1"/>
  <c r="B30" i="1"/>
  <c r="I30" i="1" s="1"/>
  <c r="J30" i="1" s="1"/>
  <c r="B29" i="1"/>
  <c r="I29" i="1" s="1"/>
  <c r="J29" i="1" s="1"/>
  <c r="B28" i="1"/>
  <c r="I28" i="1" s="1"/>
  <c r="J28" i="1" s="1"/>
  <c r="B27" i="1"/>
  <c r="I27" i="1" s="1"/>
  <c r="J27" i="1" s="1"/>
  <c r="B26" i="1"/>
  <c r="I26" i="1" s="1"/>
  <c r="J26" i="1" s="1"/>
  <c r="B25" i="1"/>
  <c r="I25" i="1" s="1"/>
  <c r="J25" i="1" s="1"/>
  <c r="B24" i="1"/>
  <c r="I24" i="1" s="1"/>
  <c r="J24" i="1" s="1"/>
  <c r="B23" i="1"/>
  <c r="I23" i="1" s="1"/>
  <c r="J23" i="1" s="1"/>
  <c r="B22" i="1"/>
  <c r="I22" i="1" s="1"/>
  <c r="J22" i="1" s="1"/>
  <c r="B21" i="1"/>
  <c r="I21" i="1" s="1"/>
  <c r="J21" i="1" s="1"/>
  <c r="B20" i="1"/>
  <c r="I20" i="1" s="1"/>
  <c r="J20" i="1" s="1"/>
  <c r="B19" i="1"/>
  <c r="I19" i="1" s="1"/>
  <c r="J19" i="1" s="1"/>
  <c r="B18" i="1"/>
  <c r="I18" i="1" s="1"/>
  <c r="J18" i="1" s="1"/>
  <c r="B17" i="1"/>
  <c r="I17" i="1" s="1"/>
  <c r="J17" i="1" s="1"/>
  <c r="B16" i="1"/>
  <c r="I16" i="1" s="1"/>
  <c r="J16" i="1" s="1"/>
  <c r="B15" i="1"/>
  <c r="I15" i="1" s="1"/>
  <c r="J15" i="1" s="1"/>
  <c r="B14" i="1"/>
  <c r="I14" i="1" s="1"/>
  <c r="J14" i="1" s="1"/>
  <c r="B13" i="1"/>
  <c r="I13" i="1" s="1"/>
  <c r="J13" i="1" s="1"/>
  <c r="B12" i="1"/>
  <c r="I12" i="1" s="1"/>
  <c r="J12" i="1" s="1"/>
  <c r="B11" i="1"/>
  <c r="I11" i="1" s="1"/>
  <c r="H11" i="1" s="1"/>
  <c r="B10" i="1"/>
  <c r="I10" i="1" s="1"/>
  <c r="H10" i="1" s="1"/>
  <c r="B9" i="1"/>
  <c r="I9" i="1" s="1"/>
  <c r="H9" i="1" s="1"/>
  <c r="B8" i="1"/>
  <c r="I8" i="1" s="1"/>
  <c r="H8" i="1" s="1"/>
  <c r="B7" i="1"/>
  <c r="I7" i="1" s="1"/>
  <c r="H7" i="1" s="1"/>
  <c r="B6" i="1"/>
  <c r="I6" i="1" s="1"/>
  <c r="H6" i="1" s="1"/>
  <c r="B5" i="1"/>
  <c r="I5" i="1" s="1"/>
  <c r="H5" i="1" s="1"/>
  <c r="B4" i="1"/>
  <c r="I4" i="1" s="1"/>
  <c r="H4" i="1" s="1"/>
  <c r="B3" i="1"/>
  <c r="I3" i="1" s="1"/>
  <c r="J3" i="1" s="1"/>
  <c r="B2" i="1"/>
  <c r="I2" i="1" s="1"/>
  <c r="J2" i="1" s="1"/>
  <c r="B125" i="2"/>
  <c r="D125" i="2" s="1"/>
  <c r="D124" i="2"/>
  <c r="C124" i="2"/>
  <c r="E124" i="2" s="1"/>
  <c r="B124" i="2"/>
  <c r="B123" i="2"/>
  <c r="B122" i="2"/>
  <c r="F121" i="2"/>
  <c r="D121" i="2"/>
  <c r="B121" i="2"/>
  <c r="C121" i="2" s="1"/>
  <c r="B120" i="2"/>
  <c r="B119" i="2"/>
  <c r="B118" i="2"/>
  <c r="F117" i="2"/>
  <c r="E117" i="2"/>
  <c r="D117" i="2"/>
  <c r="B117" i="2"/>
  <c r="C117" i="2" s="1"/>
  <c r="B116" i="2"/>
  <c r="D115" i="2"/>
  <c r="B115" i="2"/>
  <c r="B114" i="2"/>
  <c r="F113" i="2"/>
  <c r="B113" i="2"/>
  <c r="C113" i="2" s="1"/>
  <c r="B112" i="2"/>
  <c r="B111" i="2"/>
  <c r="B110" i="2"/>
  <c r="E109" i="2"/>
  <c r="D109" i="2"/>
  <c r="B109" i="2"/>
  <c r="C109" i="2" s="1"/>
  <c r="D108" i="2"/>
  <c r="B108" i="2"/>
  <c r="B107" i="2"/>
  <c r="B106" i="2"/>
  <c r="B105" i="2"/>
  <c r="C105" i="2" s="1"/>
  <c r="B104" i="2"/>
  <c r="B103" i="2"/>
  <c r="B102" i="2"/>
  <c r="F101" i="2"/>
  <c r="E101" i="2"/>
  <c r="G101" i="2" s="1"/>
  <c r="D101" i="2"/>
  <c r="B101" i="2"/>
  <c r="C101" i="2" s="1"/>
  <c r="D100" i="2"/>
  <c r="B100" i="2"/>
  <c r="F99" i="2"/>
  <c r="D99" i="2"/>
  <c r="B99" i="2"/>
  <c r="F98" i="2"/>
  <c r="B98" i="2"/>
  <c r="G98" i="2" s="1"/>
  <c r="F97" i="2"/>
  <c r="B97" i="2"/>
  <c r="C97" i="2" s="1"/>
  <c r="B96" i="2"/>
  <c r="B95" i="2"/>
  <c r="B94" i="2"/>
  <c r="E93" i="2"/>
  <c r="D93" i="2"/>
  <c r="B93" i="2"/>
  <c r="C93" i="2" s="1"/>
  <c r="D92" i="2"/>
  <c r="B92" i="2"/>
  <c r="D91" i="2"/>
  <c r="B91" i="2"/>
  <c r="B90" i="2"/>
  <c r="B89" i="2"/>
  <c r="D88" i="2"/>
  <c r="C88" i="2"/>
  <c r="E88" i="2" s="1"/>
  <c r="B88" i="2"/>
  <c r="F88" i="2" s="1"/>
  <c r="D87" i="2"/>
  <c r="B87" i="2"/>
  <c r="B86" i="2"/>
  <c r="C86" i="2" s="1"/>
  <c r="F86" i="2" s="1"/>
  <c r="D85" i="2"/>
  <c r="C85" i="2"/>
  <c r="E85" i="2" s="1"/>
  <c r="B85" i="2"/>
  <c r="F85" i="2" s="1"/>
  <c r="G85" i="2" s="1"/>
  <c r="D84" i="2"/>
  <c r="B84" i="2"/>
  <c r="B83" i="2"/>
  <c r="B82" i="2"/>
  <c r="D81" i="2"/>
  <c r="B81" i="2"/>
  <c r="B80" i="2"/>
  <c r="B79" i="2"/>
  <c r="F78" i="2"/>
  <c r="E78" i="2"/>
  <c r="G78" i="2" s="1"/>
  <c r="D78" i="2"/>
  <c r="B78" i="2"/>
  <c r="C78" i="2" s="1"/>
  <c r="B77" i="2"/>
  <c r="B76" i="2"/>
  <c r="F75" i="2"/>
  <c r="D75" i="2"/>
  <c r="C75" i="2"/>
  <c r="B75" i="2"/>
  <c r="B74" i="2"/>
  <c r="B73" i="2"/>
  <c r="E72" i="2"/>
  <c r="D72" i="2"/>
  <c r="C72" i="2"/>
  <c r="F72" i="2" s="1"/>
  <c r="B72" i="2"/>
  <c r="B71" i="2"/>
  <c r="F70" i="2"/>
  <c r="B70" i="2"/>
  <c r="C70" i="2" s="1"/>
  <c r="D69" i="2"/>
  <c r="C69" i="2"/>
  <c r="F69" i="2" s="1"/>
  <c r="B69" i="2"/>
  <c r="B68" i="2"/>
  <c r="D68" i="2" s="1"/>
  <c r="B67" i="2"/>
  <c r="D67" i="2" s="1"/>
  <c r="E66" i="2"/>
  <c r="D66" i="2"/>
  <c r="B66" i="2"/>
  <c r="B65" i="2"/>
  <c r="B64" i="2"/>
  <c r="D63" i="2"/>
  <c r="B63" i="2"/>
  <c r="C63" i="2" s="1"/>
  <c r="F62" i="2"/>
  <c r="E62" i="2"/>
  <c r="D62" i="2"/>
  <c r="B62" i="2"/>
  <c r="C62" i="2" s="1"/>
  <c r="B61" i="2"/>
  <c r="D61" i="2" s="1"/>
  <c r="B60" i="2"/>
  <c r="D59" i="2"/>
  <c r="C59" i="2"/>
  <c r="F59" i="2" s="1"/>
  <c r="B59" i="2"/>
  <c r="F58" i="2"/>
  <c r="G58" i="2" s="1"/>
  <c r="E58" i="2"/>
  <c r="B58" i="2"/>
  <c r="C58" i="2" s="1"/>
  <c r="D57" i="2"/>
  <c r="C57" i="2"/>
  <c r="B57" i="2"/>
  <c r="D56" i="2"/>
  <c r="C56" i="2"/>
  <c r="E56" i="2" s="1"/>
  <c r="B56" i="2"/>
  <c r="D55" i="2"/>
  <c r="B55" i="2"/>
  <c r="B54" i="2"/>
  <c r="D53" i="2"/>
  <c r="C53" i="2"/>
  <c r="E53" i="2" s="1"/>
  <c r="G53" i="2" s="1"/>
  <c r="B53" i="2"/>
  <c r="F53" i="2" s="1"/>
  <c r="D52" i="2"/>
  <c r="B52" i="2"/>
  <c r="B51" i="2"/>
  <c r="B50" i="2"/>
  <c r="D49" i="2"/>
  <c r="B49" i="2"/>
  <c r="B48" i="2"/>
  <c r="B47" i="2"/>
  <c r="G46" i="2"/>
  <c r="F46" i="2"/>
  <c r="E46" i="2"/>
  <c r="D46" i="2"/>
  <c r="B46" i="2"/>
  <c r="C46" i="2" s="1"/>
  <c r="E45" i="2"/>
  <c r="C45" i="2"/>
  <c r="B45" i="2"/>
  <c r="B44" i="2"/>
  <c r="D43" i="2"/>
  <c r="C43" i="2"/>
  <c r="F43" i="2" s="1"/>
  <c r="B43" i="2"/>
  <c r="B42" i="2"/>
  <c r="B41" i="2"/>
  <c r="D40" i="2"/>
  <c r="C40" i="2"/>
  <c r="F40" i="2" s="1"/>
  <c r="B40" i="2"/>
  <c r="B39" i="2"/>
  <c r="D39" i="2" s="1"/>
  <c r="F38" i="2"/>
  <c r="B38" i="2"/>
  <c r="C38" i="2" s="1"/>
  <c r="E37" i="2"/>
  <c r="G37" i="2" s="1"/>
  <c r="D37" i="2"/>
  <c r="C37" i="2"/>
  <c r="F37" i="2" s="1"/>
  <c r="B37" i="2"/>
  <c r="B36" i="2"/>
  <c r="B35" i="2"/>
  <c r="D34" i="2"/>
  <c r="B34" i="2"/>
  <c r="B33" i="2"/>
  <c r="D33" i="2" s="1"/>
  <c r="B32" i="2"/>
  <c r="B31" i="2"/>
  <c r="F30" i="2"/>
  <c r="E30" i="2"/>
  <c r="D30" i="2"/>
  <c r="B30" i="2"/>
  <c r="C30" i="2" s="1"/>
  <c r="B29" i="2"/>
  <c r="D28" i="2"/>
  <c r="B28" i="2"/>
  <c r="D27" i="2"/>
  <c r="C27" i="2"/>
  <c r="B27" i="2"/>
  <c r="G26" i="2"/>
  <c r="F26" i="2"/>
  <c r="E26" i="2"/>
  <c r="B26" i="2"/>
  <c r="C26" i="2" s="1"/>
  <c r="G25" i="2"/>
  <c r="F25" i="2"/>
  <c r="B25" i="2"/>
  <c r="E25" i="2" s="1"/>
  <c r="D24" i="2"/>
  <c r="C24" i="2"/>
  <c r="B24" i="2"/>
  <c r="D23" i="2"/>
  <c r="B23" i="2"/>
  <c r="D22" i="2"/>
  <c r="B22" i="2"/>
  <c r="D21" i="2"/>
  <c r="C21" i="2"/>
  <c r="B21" i="2"/>
  <c r="D20" i="2"/>
  <c r="B20" i="2"/>
  <c r="F19" i="2"/>
  <c r="C19" i="2"/>
  <c r="B19" i="2"/>
  <c r="B18" i="2"/>
  <c r="F17" i="2"/>
  <c r="E17" i="2"/>
  <c r="G17" i="2" s="1"/>
  <c r="D17" i="2"/>
  <c r="B17" i="2"/>
  <c r="C17" i="2" s="1"/>
  <c r="B16" i="2"/>
  <c r="F16" i="2" s="1"/>
  <c r="B15" i="2"/>
  <c r="G15" i="2" s="1"/>
  <c r="F14" i="2"/>
  <c r="E14" i="2"/>
  <c r="D14" i="2"/>
  <c r="B14" i="2"/>
  <c r="C14" i="2" s="1"/>
  <c r="B13" i="2"/>
  <c r="B12" i="2"/>
  <c r="E11" i="2"/>
  <c r="D11" i="2"/>
  <c r="B11" i="2"/>
  <c r="C11" i="2" s="1"/>
  <c r="F11" i="2" s="1"/>
  <c r="B10" i="2"/>
  <c r="B9" i="2"/>
  <c r="B8" i="2"/>
  <c r="D7" i="2"/>
  <c r="B7" i="2"/>
  <c r="G6" i="2"/>
  <c r="B6" i="2"/>
  <c r="E6" i="2" s="1"/>
  <c r="B5" i="2"/>
  <c r="B4" i="2"/>
  <c r="C4" i="2" s="1"/>
  <c r="D3" i="2"/>
  <c r="B3" i="2"/>
  <c r="G2" i="2"/>
  <c r="B2" i="2"/>
  <c r="E2" i="2" s="1"/>
  <c r="H46" i="1" l="1"/>
  <c r="H78" i="1"/>
  <c r="H47" i="1"/>
  <c r="H79" i="1"/>
  <c r="H54" i="1"/>
  <c r="H14" i="1"/>
  <c r="H55" i="1"/>
  <c r="H22" i="1"/>
  <c r="H62" i="1"/>
  <c r="H30" i="1"/>
  <c r="H63" i="1"/>
  <c r="H38" i="1"/>
  <c r="H70" i="1"/>
  <c r="H39" i="1"/>
  <c r="H71" i="1"/>
  <c r="H15" i="1"/>
  <c r="H23" i="1"/>
  <c r="H31" i="1"/>
  <c r="H16" i="1"/>
  <c r="H24" i="1"/>
  <c r="H32" i="1"/>
  <c r="H40" i="1"/>
  <c r="H48" i="1"/>
  <c r="H56" i="1"/>
  <c r="H64" i="1"/>
  <c r="H72" i="1"/>
  <c r="H80" i="1"/>
  <c r="H17" i="1"/>
  <c r="H25" i="1"/>
  <c r="H33" i="1"/>
  <c r="H41" i="1"/>
  <c r="H49" i="1"/>
  <c r="H57" i="1"/>
  <c r="H65" i="1"/>
  <c r="H73" i="1"/>
  <c r="H81" i="1"/>
  <c r="H2" i="1"/>
  <c r="H18" i="1"/>
  <c r="H26" i="1"/>
  <c r="H34" i="1"/>
  <c r="H42" i="1"/>
  <c r="H50" i="1"/>
  <c r="H58" i="1"/>
  <c r="H66" i="1"/>
  <c r="H74" i="1"/>
  <c r="H82" i="1"/>
  <c r="H3" i="1"/>
  <c r="H19" i="1"/>
  <c r="H27" i="1"/>
  <c r="H35" i="1"/>
  <c r="H43" i="1"/>
  <c r="H51" i="1"/>
  <c r="H59" i="1"/>
  <c r="H67" i="1"/>
  <c r="H75" i="1"/>
  <c r="H83" i="1"/>
  <c r="H12" i="1"/>
  <c r="H20" i="1"/>
  <c r="H28" i="1"/>
  <c r="H36" i="1"/>
  <c r="H44" i="1"/>
  <c r="H52" i="1"/>
  <c r="H60" i="1"/>
  <c r="H68" i="1"/>
  <c r="H76" i="1"/>
  <c r="H84" i="1"/>
  <c r="H13" i="1"/>
  <c r="H21" i="1"/>
  <c r="H29" i="1"/>
  <c r="H37" i="1"/>
  <c r="H45" i="1"/>
  <c r="H53" i="1"/>
  <c r="H61" i="1"/>
  <c r="H69" i="1"/>
  <c r="H7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2" i="1"/>
  <c r="F73" i="2"/>
  <c r="C5" i="2"/>
  <c r="G5" i="2"/>
  <c r="F5" i="2"/>
  <c r="C9" i="2"/>
  <c r="E9" i="2" s="1"/>
  <c r="C13" i="2"/>
  <c r="E13" i="2" s="1"/>
  <c r="G13" i="2" s="1"/>
  <c r="C15" i="2"/>
  <c r="D5" i="2"/>
  <c r="D9" i="2"/>
  <c r="C22" i="2"/>
  <c r="F22" i="2" s="1"/>
  <c r="F24" i="2"/>
  <c r="C28" i="2"/>
  <c r="E28" i="2" s="1"/>
  <c r="G28" i="2" s="1"/>
  <c r="C42" i="2"/>
  <c r="E42" i="2" s="1"/>
  <c r="F42" i="2"/>
  <c r="D42" i="2"/>
  <c r="G42" i="2"/>
  <c r="F45" i="2"/>
  <c r="D45" i="2"/>
  <c r="G45" i="2"/>
  <c r="E47" i="2"/>
  <c r="G47" i="2" s="1"/>
  <c r="C47" i="2"/>
  <c r="F47" i="2"/>
  <c r="D47" i="2"/>
  <c r="E57" i="2"/>
  <c r="G57" i="2"/>
  <c r="C66" i="2"/>
  <c r="F66" i="2"/>
  <c r="D76" i="2"/>
  <c r="C76" i="2"/>
  <c r="F76" i="2" s="1"/>
  <c r="E79" i="2"/>
  <c r="D79" i="2"/>
  <c r="C79" i="2"/>
  <c r="F79" i="2" s="1"/>
  <c r="E15" i="2"/>
  <c r="F15" i="2"/>
  <c r="D15" i="2"/>
  <c r="C18" i="2"/>
  <c r="E18" i="2" s="1"/>
  <c r="C50" i="2"/>
  <c r="F50" i="2" s="1"/>
  <c r="D50" i="2"/>
  <c r="C71" i="2"/>
  <c r="E71" i="2" s="1"/>
  <c r="E83" i="2"/>
  <c r="G83" i="2" s="1"/>
  <c r="D83" i="2"/>
  <c r="C83" i="2"/>
  <c r="F83" i="2" s="1"/>
  <c r="E89" i="2"/>
  <c r="G89" i="2" s="1"/>
  <c r="D89" i="2"/>
  <c r="C89" i="2"/>
  <c r="F89" i="2" s="1"/>
  <c r="D13" i="2"/>
  <c r="E5" i="2"/>
  <c r="E10" i="2"/>
  <c r="G10" i="2" s="1"/>
  <c r="C16" i="2"/>
  <c r="D18" i="2"/>
  <c r="F28" i="2"/>
  <c r="D71" i="2"/>
  <c r="D80" i="2"/>
  <c r="C80" i="2"/>
  <c r="E80" i="2" s="1"/>
  <c r="D8" i="2"/>
  <c r="C10" i="2"/>
  <c r="E16" i="2"/>
  <c r="C48" i="2"/>
  <c r="E48" i="2" s="1"/>
  <c r="G48" i="2" s="1"/>
  <c r="E51" i="2"/>
  <c r="G51" i="2" s="1"/>
  <c r="D51" i="2"/>
  <c r="F57" i="2"/>
  <c r="E60" i="2"/>
  <c r="G60" i="2" s="1"/>
  <c r="G66" i="2"/>
  <c r="C54" i="2"/>
  <c r="E54" i="2" s="1"/>
  <c r="D35" i="2"/>
  <c r="C35" i="2"/>
  <c r="F35" i="2" s="1"/>
  <c r="C33" i="2"/>
  <c r="F33" i="2"/>
  <c r="D77" i="2"/>
  <c r="C77" i="2"/>
  <c r="F77" i="2" s="1"/>
  <c r="C2" i="2"/>
  <c r="D12" i="2"/>
  <c r="D29" i="2"/>
  <c r="C29" i="2"/>
  <c r="D2" i="2"/>
  <c r="D6" i="2"/>
  <c r="C8" i="2"/>
  <c r="E8" i="2" s="1"/>
  <c r="G8" i="2" s="1"/>
  <c r="D10" i="2"/>
  <c r="C12" i="2"/>
  <c r="E12" i="2" s="1"/>
  <c r="G14" i="2"/>
  <c r="E19" i="2"/>
  <c r="G19" i="2" s="1"/>
  <c r="D19" i="2"/>
  <c r="F21" i="2"/>
  <c r="C25" i="2"/>
  <c r="E29" i="2"/>
  <c r="C31" i="2"/>
  <c r="E31" i="2" s="1"/>
  <c r="E33" i="2"/>
  <c r="G33" i="2" s="1"/>
  <c r="C36" i="2"/>
  <c r="E36" i="2" s="1"/>
  <c r="G36" i="2" s="1"/>
  <c r="F36" i="2"/>
  <c r="E40" i="2"/>
  <c r="G40" i="2" s="1"/>
  <c r="C51" i="2"/>
  <c r="C60" i="2"/>
  <c r="F60" i="2" s="1"/>
  <c r="E69" i="2"/>
  <c r="G69" i="2" s="1"/>
  <c r="C94" i="2"/>
  <c r="E94" i="2" s="1"/>
  <c r="G94" i="2" s="1"/>
  <c r="F94" i="2"/>
  <c r="D94" i="2"/>
  <c r="C44" i="2"/>
  <c r="E44" i="2"/>
  <c r="G44" i="2" s="1"/>
  <c r="D44" i="2"/>
  <c r="C65" i="2"/>
  <c r="G65" i="2"/>
  <c r="F65" i="2"/>
  <c r="E65" i="2"/>
  <c r="G11" i="2"/>
  <c r="F13" i="2"/>
  <c r="G16" i="2"/>
  <c r="D16" i="2"/>
  <c r="F48" i="2"/>
  <c r="D48" i="2"/>
  <c r="C74" i="2"/>
  <c r="F74" i="2" s="1"/>
  <c r="D74" i="2"/>
  <c r="E4" i="2"/>
  <c r="D4" i="2"/>
  <c r="C6" i="2"/>
  <c r="F2" i="2"/>
  <c r="F4" i="2"/>
  <c r="F6" i="2"/>
  <c r="F8" i="2"/>
  <c r="F10" i="2"/>
  <c r="D25" i="2"/>
  <c r="F29" i="2"/>
  <c r="D31" i="2"/>
  <c r="C34" i="2"/>
  <c r="E34" i="2" s="1"/>
  <c r="D36" i="2"/>
  <c r="C41" i="2"/>
  <c r="F41" i="2" s="1"/>
  <c r="E41" i="2"/>
  <c r="G41" i="2" s="1"/>
  <c r="D41" i="2"/>
  <c r="F51" i="2"/>
  <c r="F56" i="2"/>
  <c r="D60" i="2"/>
  <c r="F95" i="2"/>
  <c r="D96" i="2"/>
  <c r="C96" i="2"/>
  <c r="F96" i="2" s="1"/>
  <c r="D32" i="2"/>
  <c r="C32" i="2"/>
  <c r="F32" i="2" s="1"/>
  <c r="E39" i="2"/>
  <c r="G39" i="2" s="1"/>
  <c r="F39" i="2"/>
  <c r="C39" i="2"/>
  <c r="F44" i="2"/>
  <c r="D54" i="2"/>
  <c r="E63" i="2"/>
  <c r="G63" i="2" s="1"/>
  <c r="F63" i="2"/>
  <c r="D65" i="2"/>
  <c r="C68" i="2"/>
  <c r="F68" i="2" s="1"/>
  <c r="G68" i="2" s="1"/>
  <c r="E68" i="2"/>
  <c r="E73" i="2"/>
  <c r="G73" i="2" s="1"/>
  <c r="D73" i="2"/>
  <c r="C73" i="2"/>
  <c r="C82" i="2"/>
  <c r="E82" i="2" s="1"/>
  <c r="G82" i="2" s="1"/>
  <c r="F82" i="2"/>
  <c r="D82" i="2"/>
  <c r="G86" i="2"/>
  <c r="C95" i="2"/>
  <c r="E23" i="2"/>
  <c r="G23" i="2" s="1"/>
  <c r="C61" i="2"/>
  <c r="C64" i="2"/>
  <c r="E87" i="2"/>
  <c r="G87" i="2" s="1"/>
  <c r="C90" i="2"/>
  <c r="F90" i="2" s="1"/>
  <c r="F93" i="2"/>
  <c r="D95" i="2"/>
  <c r="D97" i="2"/>
  <c r="G99" i="2"/>
  <c r="E99" i="2"/>
  <c r="D104" i="2"/>
  <c r="E106" i="2"/>
  <c r="G106" i="2" s="1"/>
  <c r="C106" i="2"/>
  <c r="F106" i="2" s="1"/>
  <c r="F109" i="2"/>
  <c r="D111" i="2"/>
  <c r="D113" i="2"/>
  <c r="E115" i="2"/>
  <c r="G115" i="2" s="1"/>
  <c r="D120" i="2"/>
  <c r="C122" i="2"/>
  <c r="F122" i="2" s="1"/>
  <c r="G124" i="2"/>
  <c r="D102" i="2"/>
  <c r="C104" i="2"/>
  <c r="F104" i="2" s="1"/>
  <c r="E21" i="2"/>
  <c r="G21" i="2" s="1"/>
  <c r="E24" i="2"/>
  <c r="F27" i="2"/>
  <c r="D38" i="2"/>
  <c r="E55" i="2"/>
  <c r="G55" i="2" s="1"/>
  <c r="C67" i="2"/>
  <c r="F67" i="2" s="1"/>
  <c r="D70" i="2"/>
  <c r="C3" i="2"/>
  <c r="C7" i="2"/>
  <c r="C20" i="2"/>
  <c r="C23" i="2"/>
  <c r="F23" i="2" s="1"/>
  <c r="D26" i="2"/>
  <c r="G30" i="2"/>
  <c r="E38" i="2"/>
  <c r="G38" i="2" s="1"/>
  <c r="E43" i="2"/>
  <c r="G43" i="2" s="1"/>
  <c r="C49" i="2"/>
  <c r="C52" i="2"/>
  <c r="C55" i="2"/>
  <c r="F55" i="2" s="1"/>
  <c r="D58" i="2"/>
  <c r="G62" i="2"/>
  <c r="D64" i="2"/>
  <c r="E70" i="2"/>
  <c r="G70" i="2" s="1"/>
  <c r="G72" i="2"/>
  <c r="E75" i="2"/>
  <c r="G75" i="2" s="1"/>
  <c r="C81" i="2"/>
  <c r="C84" i="2"/>
  <c r="C87" i="2"/>
  <c r="F87" i="2" s="1"/>
  <c r="D90" i="2"/>
  <c r="C92" i="2"/>
  <c r="G93" i="2"/>
  <c r="E97" i="2"/>
  <c r="G97" i="2" s="1"/>
  <c r="C99" i="2"/>
  <c r="D106" i="2"/>
  <c r="C108" i="2"/>
  <c r="G109" i="2"/>
  <c r="E113" i="2"/>
  <c r="G113" i="2" s="1"/>
  <c r="C115" i="2"/>
  <c r="F115" i="2" s="1"/>
  <c r="D122" i="2"/>
  <c r="C110" i="2"/>
  <c r="E110" i="2" s="1"/>
  <c r="G119" i="2"/>
  <c r="E119" i="2"/>
  <c r="C103" i="2"/>
  <c r="E103" i="2" s="1"/>
  <c r="G103" i="2" s="1"/>
  <c r="D110" i="2"/>
  <c r="C112" i="2"/>
  <c r="C119" i="2"/>
  <c r="E91" i="2"/>
  <c r="D103" i="2"/>
  <c r="D105" i="2"/>
  <c r="E114" i="2"/>
  <c r="C114" i="2"/>
  <c r="D119" i="2"/>
  <c r="D86" i="2"/>
  <c r="E98" i="2"/>
  <c r="C98" i="2"/>
  <c r="D112" i="2"/>
  <c r="E123" i="2"/>
  <c r="G123" i="2" s="1"/>
  <c r="G24" i="2"/>
  <c r="E27" i="2"/>
  <c r="G27" i="2" s="1"/>
  <c r="G56" i="2"/>
  <c r="E59" i="2"/>
  <c r="G59" i="2" s="1"/>
  <c r="E86" i="2"/>
  <c r="G88" i="2"/>
  <c r="C91" i="2"/>
  <c r="F91" i="2" s="1"/>
  <c r="D98" i="2"/>
  <c r="C100" i="2"/>
  <c r="E100" i="2" s="1"/>
  <c r="F103" i="2"/>
  <c r="E105" i="2"/>
  <c r="G105" i="2" s="1"/>
  <c r="C107" i="2"/>
  <c r="F107" i="2" s="1"/>
  <c r="E112" i="2"/>
  <c r="D114" i="2"/>
  <c r="C116" i="2"/>
  <c r="F116" i="2" s="1"/>
  <c r="G117" i="2"/>
  <c r="F119" i="2"/>
  <c r="E121" i="2"/>
  <c r="C123" i="2"/>
  <c r="E95" i="2"/>
  <c r="G95" i="2" s="1"/>
  <c r="C102" i="2"/>
  <c r="F102" i="2" s="1"/>
  <c r="F105" i="2"/>
  <c r="D107" i="2"/>
  <c r="F112" i="2"/>
  <c r="G112" i="2" s="1"/>
  <c r="F114" i="2"/>
  <c r="D116" i="2"/>
  <c r="C118" i="2"/>
  <c r="F118" i="2" s="1"/>
  <c r="D123" i="2"/>
  <c r="E67" i="2"/>
  <c r="G67" i="2" s="1"/>
  <c r="C111" i="2"/>
  <c r="F111" i="2" s="1"/>
  <c r="G114" i="2"/>
  <c r="E116" i="2"/>
  <c r="D118" i="2"/>
  <c r="C120" i="2"/>
  <c r="F120" i="2" s="1"/>
  <c r="G121" i="2"/>
  <c r="F123" i="2"/>
  <c r="F124" i="2"/>
  <c r="C125" i="2"/>
  <c r="E82" i="1" l="1"/>
  <c r="D82" i="1"/>
  <c r="F82" i="1" s="1"/>
  <c r="G82" i="1" s="1"/>
  <c r="E10" i="1"/>
  <c r="D10" i="1"/>
  <c r="E81" i="1"/>
  <c r="D81" i="1"/>
  <c r="F81" i="1" s="1"/>
  <c r="G81" i="1" s="1"/>
  <c r="E73" i="1"/>
  <c r="D73" i="1"/>
  <c r="E65" i="1"/>
  <c r="D65" i="1"/>
  <c r="F65" i="1" s="1"/>
  <c r="G65" i="1" s="1"/>
  <c r="E57" i="1"/>
  <c r="D57" i="1"/>
  <c r="E49" i="1"/>
  <c r="D49" i="1"/>
  <c r="F49" i="1" s="1"/>
  <c r="G49" i="1" s="1"/>
  <c r="E41" i="1"/>
  <c r="D41" i="1"/>
  <c r="E33" i="1"/>
  <c r="D33" i="1"/>
  <c r="F33" i="1" s="1"/>
  <c r="G33" i="1" s="1"/>
  <c r="E25" i="1"/>
  <c r="D25" i="1"/>
  <c r="E17" i="1"/>
  <c r="D17" i="1"/>
  <c r="F17" i="1" s="1"/>
  <c r="G17" i="1" s="1"/>
  <c r="E9" i="1"/>
  <c r="D9" i="1"/>
  <c r="E74" i="1"/>
  <c r="D74" i="1"/>
  <c r="F74" i="1" s="1"/>
  <c r="G74" i="1" s="1"/>
  <c r="E18" i="1"/>
  <c r="D18" i="1"/>
  <c r="E80" i="1"/>
  <c r="D80" i="1"/>
  <c r="F80" i="1" s="1"/>
  <c r="G80" i="1" s="1"/>
  <c r="E72" i="1"/>
  <c r="D72" i="1"/>
  <c r="E64" i="1"/>
  <c r="D64" i="1"/>
  <c r="F64" i="1" s="1"/>
  <c r="G64" i="1" s="1"/>
  <c r="E56" i="1"/>
  <c r="D56" i="1"/>
  <c r="E48" i="1"/>
  <c r="D48" i="1"/>
  <c r="F48" i="1" s="1"/>
  <c r="G48" i="1" s="1"/>
  <c r="E40" i="1"/>
  <c r="D40" i="1"/>
  <c r="E32" i="1"/>
  <c r="D32" i="1"/>
  <c r="F32" i="1" s="1"/>
  <c r="G32" i="1" s="1"/>
  <c r="E24" i="1"/>
  <c r="D24" i="1"/>
  <c r="E16" i="1"/>
  <c r="D16" i="1"/>
  <c r="F16" i="1" s="1"/>
  <c r="G16" i="1" s="1"/>
  <c r="E8" i="1"/>
  <c r="D8" i="1"/>
  <c r="E34" i="1"/>
  <c r="D34" i="1"/>
  <c r="F34" i="1" s="1"/>
  <c r="G34" i="1" s="1"/>
  <c r="E79" i="1"/>
  <c r="D79" i="1"/>
  <c r="E71" i="1"/>
  <c r="D71" i="1"/>
  <c r="F71" i="1" s="1"/>
  <c r="G71" i="1" s="1"/>
  <c r="E63" i="1"/>
  <c r="D63" i="1"/>
  <c r="E55" i="1"/>
  <c r="D55" i="1"/>
  <c r="F55" i="1" s="1"/>
  <c r="G55" i="1" s="1"/>
  <c r="E47" i="1"/>
  <c r="D47" i="1"/>
  <c r="E39" i="1"/>
  <c r="D39" i="1"/>
  <c r="F39" i="1" s="1"/>
  <c r="G39" i="1" s="1"/>
  <c r="E31" i="1"/>
  <c r="D31" i="1"/>
  <c r="E23" i="1"/>
  <c r="D23" i="1"/>
  <c r="F23" i="1" s="1"/>
  <c r="G23" i="1" s="1"/>
  <c r="E15" i="1"/>
  <c r="D15" i="1"/>
  <c r="E7" i="1"/>
  <c r="D7" i="1"/>
  <c r="F7" i="1" s="1"/>
  <c r="G7" i="1" s="1"/>
  <c r="M7" i="1" s="1"/>
  <c r="E42" i="1"/>
  <c r="D42" i="1"/>
  <c r="E78" i="1"/>
  <c r="D78" i="1"/>
  <c r="F78" i="1" s="1"/>
  <c r="G78" i="1" s="1"/>
  <c r="E70" i="1"/>
  <c r="D70" i="1"/>
  <c r="E62" i="1"/>
  <c r="D62" i="1"/>
  <c r="F62" i="1" s="1"/>
  <c r="G62" i="1" s="1"/>
  <c r="E54" i="1"/>
  <c r="D54" i="1"/>
  <c r="E46" i="1"/>
  <c r="D46" i="1"/>
  <c r="F46" i="1" s="1"/>
  <c r="G46" i="1" s="1"/>
  <c r="E38" i="1"/>
  <c r="D38" i="1"/>
  <c r="E30" i="1"/>
  <c r="D30" i="1"/>
  <c r="F30" i="1" s="1"/>
  <c r="G30" i="1" s="1"/>
  <c r="E22" i="1"/>
  <c r="D22" i="1"/>
  <c r="E14" i="1"/>
  <c r="D14" i="1"/>
  <c r="F14" i="1" s="1"/>
  <c r="G14" i="1" s="1"/>
  <c r="E6" i="1"/>
  <c r="D6" i="1"/>
  <c r="E26" i="1"/>
  <c r="D26" i="1"/>
  <c r="F26" i="1" s="1"/>
  <c r="G26" i="1" s="1"/>
  <c r="E77" i="1"/>
  <c r="D77" i="1"/>
  <c r="E69" i="1"/>
  <c r="D69" i="1"/>
  <c r="F69" i="1" s="1"/>
  <c r="G69" i="1" s="1"/>
  <c r="E61" i="1"/>
  <c r="D61" i="1"/>
  <c r="E53" i="1"/>
  <c r="D53" i="1"/>
  <c r="F53" i="1" s="1"/>
  <c r="G53" i="1" s="1"/>
  <c r="E45" i="1"/>
  <c r="D45" i="1"/>
  <c r="E37" i="1"/>
  <c r="D37" i="1"/>
  <c r="F37" i="1" s="1"/>
  <c r="G37" i="1" s="1"/>
  <c r="E29" i="1"/>
  <c r="D29" i="1"/>
  <c r="E21" i="1"/>
  <c r="D21" i="1"/>
  <c r="F21" i="1" s="1"/>
  <c r="G21" i="1" s="1"/>
  <c r="E13" i="1"/>
  <c r="D13" i="1"/>
  <c r="E5" i="1"/>
  <c r="D5" i="1"/>
  <c r="F5" i="1" s="1"/>
  <c r="G5" i="1" s="1"/>
  <c r="M5" i="1" s="1"/>
  <c r="E66" i="1"/>
  <c r="D66" i="1"/>
  <c r="E50" i="1"/>
  <c r="D50" i="1"/>
  <c r="F50" i="1" s="1"/>
  <c r="G50" i="1" s="1"/>
  <c r="E84" i="1"/>
  <c r="D84" i="1"/>
  <c r="E76" i="1"/>
  <c r="D76" i="1"/>
  <c r="F76" i="1" s="1"/>
  <c r="G76" i="1" s="1"/>
  <c r="E68" i="1"/>
  <c r="D68" i="1"/>
  <c r="E60" i="1"/>
  <c r="D60" i="1"/>
  <c r="F60" i="1" s="1"/>
  <c r="G60" i="1" s="1"/>
  <c r="E52" i="1"/>
  <c r="D52" i="1"/>
  <c r="E44" i="1"/>
  <c r="D44" i="1"/>
  <c r="F44" i="1" s="1"/>
  <c r="G44" i="1" s="1"/>
  <c r="E36" i="1"/>
  <c r="D36" i="1"/>
  <c r="E28" i="1"/>
  <c r="D28" i="1"/>
  <c r="F28" i="1" s="1"/>
  <c r="G28" i="1" s="1"/>
  <c r="E20" i="1"/>
  <c r="D20" i="1"/>
  <c r="E12" i="1"/>
  <c r="D12" i="1"/>
  <c r="F12" i="1" s="1"/>
  <c r="G12" i="1" s="1"/>
  <c r="E4" i="1"/>
  <c r="D4" i="1"/>
  <c r="E58" i="1"/>
  <c r="D58" i="1"/>
  <c r="F58" i="1" s="1"/>
  <c r="G58" i="1" s="1"/>
  <c r="E83" i="1"/>
  <c r="D83" i="1"/>
  <c r="E75" i="1"/>
  <c r="D75" i="1"/>
  <c r="F75" i="1" s="1"/>
  <c r="G75" i="1" s="1"/>
  <c r="E67" i="1"/>
  <c r="D67" i="1"/>
  <c r="E59" i="1"/>
  <c r="D59" i="1"/>
  <c r="F59" i="1" s="1"/>
  <c r="G59" i="1" s="1"/>
  <c r="E51" i="1"/>
  <c r="D51" i="1"/>
  <c r="E43" i="1"/>
  <c r="D43" i="1"/>
  <c r="F43" i="1" s="1"/>
  <c r="G43" i="1" s="1"/>
  <c r="E35" i="1"/>
  <c r="D35" i="1"/>
  <c r="E27" i="1"/>
  <c r="D27" i="1"/>
  <c r="F27" i="1" s="1"/>
  <c r="G27" i="1" s="1"/>
  <c r="E19" i="1"/>
  <c r="D19" i="1"/>
  <c r="E11" i="1"/>
  <c r="D11" i="1"/>
  <c r="F11" i="1" s="1"/>
  <c r="G11" i="1" s="1"/>
  <c r="M11" i="1" s="1"/>
  <c r="E3" i="1"/>
  <c r="D3" i="1"/>
  <c r="E2" i="1"/>
  <c r="D2" i="1"/>
  <c r="G54" i="2"/>
  <c r="G116" i="2"/>
  <c r="G91" i="2"/>
  <c r="G18" i="2"/>
  <c r="E118" i="2"/>
  <c r="G118" i="2" s="1"/>
  <c r="F92" i="2"/>
  <c r="E92" i="2"/>
  <c r="G92" i="2" s="1"/>
  <c r="F100" i="2"/>
  <c r="G100" i="2" s="1"/>
  <c r="E90" i="2"/>
  <c r="G90" i="2" s="1"/>
  <c r="E96" i="2"/>
  <c r="G96" i="2" s="1"/>
  <c r="F31" i="2"/>
  <c r="G31" i="2" s="1"/>
  <c r="F80" i="2"/>
  <c r="G80" i="2" s="1"/>
  <c r="F71" i="2"/>
  <c r="G71" i="2" s="1"/>
  <c r="F18" i="2"/>
  <c r="E22" i="2"/>
  <c r="G22" i="2" s="1"/>
  <c r="F9" i="2"/>
  <c r="G9" i="2" s="1"/>
  <c r="E74" i="2"/>
  <c r="G74" i="2" s="1"/>
  <c r="G79" i="2"/>
  <c r="E102" i="2"/>
  <c r="G102" i="2" s="1"/>
  <c r="F12" i="2"/>
  <c r="G12" i="2" s="1"/>
  <c r="G4" i="2"/>
  <c r="F54" i="2"/>
  <c r="F125" i="2"/>
  <c r="E125" i="2"/>
  <c r="G125" i="2" s="1"/>
  <c r="F108" i="2"/>
  <c r="E108" i="2"/>
  <c r="F84" i="2"/>
  <c r="E84" i="2"/>
  <c r="G84" i="2" s="1"/>
  <c r="E122" i="2"/>
  <c r="G122" i="2" s="1"/>
  <c r="F64" i="2"/>
  <c r="E64" i="2"/>
  <c r="G64" i="2" s="1"/>
  <c r="E120" i="2"/>
  <c r="G120" i="2" s="1"/>
  <c r="E35" i="2"/>
  <c r="G35" i="2" s="1"/>
  <c r="E50" i="2"/>
  <c r="G50" i="2" s="1"/>
  <c r="E77" i="2"/>
  <c r="G77" i="2" s="1"/>
  <c r="E111" i="2"/>
  <c r="G111" i="2" s="1"/>
  <c r="F110" i="2"/>
  <c r="G110" i="2" s="1"/>
  <c r="F81" i="2"/>
  <c r="E81" i="2"/>
  <c r="G81" i="2" s="1"/>
  <c r="F52" i="2"/>
  <c r="E52" i="2"/>
  <c r="F20" i="2"/>
  <c r="E20" i="2"/>
  <c r="G20" i="2" s="1"/>
  <c r="F61" i="2"/>
  <c r="E61" i="2"/>
  <c r="E104" i="2"/>
  <c r="G104" i="2" s="1"/>
  <c r="E76" i="2"/>
  <c r="G76" i="2" s="1"/>
  <c r="E32" i="2"/>
  <c r="G32" i="2" s="1"/>
  <c r="E107" i="2"/>
  <c r="G107" i="2" s="1"/>
  <c r="E49" i="2"/>
  <c r="F49" i="2"/>
  <c r="F7" i="2"/>
  <c r="E7" i="2"/>
  <c r="F34" i="2"/>
  <c r="F3" i="2"/>
  <c r="E3" i="2"/>
  <c r="G3" i="2" s="1"/>
  <c r="G34" i="2"/>
  <c r="G29" i="2"/>
  <c r="F19" i="1" l="1"/>
  <c r="G19" i="1" s="1"/>
  <c r="F51" i="1"/>
  <c r="G51" i="1" s="1"/>
  <c r="F83" i="1"/>
  <c r="G83" i="1" s="1"/>
  <c r="F20" i="1"/>
  <c r="G20" i="1" s="1"/>
  <c r="F52" i="1"/>
  <c r="G52" i="1" s="1"/>
  <c r="F84" i="1"/>
  <c r="G84" i="1" s="1"/>
  <c r="F13" i="1"/>
  <c r="G13" i="1" s="1"/>
  <c r="F45" i="1"/>
  <c r="G45" i="1" s="1"/>
  <c r="F77" i="1"/>
  <c r="G77" i="1" s="1"/>
  <c r="F22" i="1"/>
  <c r="G22" i="1" s="1"/>
  <c r="F54" i="1"/>
  <c r="G54" i="1" s="1"/>
  <c r="F42" i="1"/>
  <c r="G42" i="1" s="1"/>
  <c r="F31" i="1"/>
  <c r="G31" i="1" s="1"/>
  <c r="F63" i="1"/>
  <c r="G63" i="1" s="1"/>
  <c r="F8" i="1"/>
  <c r="G8" i="1" s="1"/>
  <c r="F40" i="1"/>
  <c r="G40" i="1" s="1"/>
  <c r="F72" i="1"/>
  <c r="G72" i="1" s="1"/>
  <c r="F9" i="1"/>
  <c r="G9" i="1" s="1"/>
  <c r="M9" i="1" s="1"/>
  <c r="F41" i="1"/>
  <c r="G41" i="1" s="1"/>
  <c r="F73" i="1"/>
  <c r="G73" i="1" s="1"/>
  <c r="F3" i="1"/>
  <c r="G3" i="1" s="1"/>
  <c r="F35" i="1"/>
  <c r="G35" i="1" s="1"/>
  <c r="F67" i="1"/>
  <c r="G67" i="1" s="1"/>
  <c r="F4" i="1"/>
  <c r="G4" i="1" s="1"/>
  <c r="M4" i="1" s="1"/>
  <c r="F36" i="1"/>
  <c r="G36" i="1" s="1"/>
  <c r="F68" i="1"/>
  <c r="G68" i="1" s="1"/>
  <c r="F66" i="1"/>
  <c r="G66" i="1" s="1"/>
  <c r="F29" i="1"/>
  <c r="G29" i="1" s="1"/>
  <c r="F61" i="1"/>
  <c r="G61" i="1" s="1"/>
  <c r="F6" i="1"/>
  <c r="G6" i="1" s="1"/>
  <c r="F38" i="1"/>
  <c r="G38" i="1" s="1"/>
  <c r="F70" i="1"/>
  <c r="G70" i="1" s="1"/>
  <c r="F15" i="1"/>
  <c r="G15" i="1" s="1"/>
  <c r="F47" i="1"/>
  <c r="G47" i="1" s="1"/>
  <c r="F79" i="1"/>
  <c r="G79" i="1" s="1"/>
  <c r="F24" i="1"/>
  <c r="G24" i="1" s="1"/>
  <c r="F56" i="1"/>
  <c r="G56" i="1" s="1"/>
  <c r="F18" i="1"/>
  <c r="G18" i="1" s="1"/>
  <c r="F25" i="1"/>
  <c r="G25" i="1" s="1"/>
  <c r="F57" i="1"/>
  <c r="G57" i="1" s="1"/>
  <c r="F10" i="1"/>
  <c r="G10" i="1" s="1"/>
  <c r="M10" i="1" s="1"/>
  <c r="F2" i="1"/>
  <c r="G2" i="1" s="1"/>
  <c r="G49" i="2"/>
  <c r="G108" i="2"/>
  <c r="G52" i="2"/>
  <c r="G7" i="2"/>
  <c r="G61" i="2"/>
  <c r="K6" i="1" l="1"/>
  <c r="M6" i="1"/>
  <c r="K8" i="1"/>
  <c r="M8" i="1"/>
  <c r="K10" i="1"/>
  <c r="K9" i="1"/>
  <c r="K5" i="1"/>
  <c r="K11" i="1"/>
  <c r="K7" i="1"/>
  <c r="S1" i="1"/>
  <c r="J8" i="1" s="1"/>
  <c r="N8" i="1" s="1"/>
  <c r="O8" i="1" l="1"/>
  <c r="O6" i="1"/>
  <c r="J4" i="1"/>
  <c r="N4" i="1" s="1"/>
  <c r="O4" i="1" s="1"/>
  <c r="J11" i="1"/>
  <c r="J5" i="1"/>
  <c r="N5" i="1" s="1"/>
  <c r="O5" i="1" s="1"/>
  <c r="J7" i="1"/>
  <c r="N7" i="1" s="1"/>
  <c r="O7" i="1" s="1"/>
  <c r="J10" i="1"/>
  <c r="N10" i="1" s="1"/>
  <c r="O10" i="1" s="1"/>
  <c r="J9" i="1"/>
  <c r="J6" i="1"/>
  <c r="N6" i="1" s="1"/>
  <c r="L9" i="1" l="1"/>
  <c r="N9" i="1"/>
  <c r="O9" i="1" s="1"/>
  <c r="L11" i="1"/>
  <c r="N11" i="1"/>
  <c r="O11" i="1" s="1"/>
  <c r="L5" i="1"/>
  <c r="L6" i="1"/>
  <c r="L10" i="1"/>
  <c r="L7" i="1"/>
  <c r="L8" i="1"/>
</calcChain>
</file>

<file path=xl/sharedStrings.xml><?xml version="1.0" encoding="utf-8"?>
<sst xmlns="http://schemas.openxmlformats.org/spreadsheetml/2006/main" count="239" uniqueCount="236">
  <si>
    <t>Intermediate</t>
  </si>
  <si>
    <t>Value</t>
  </si>
  <si>
    <t>element</t>
  </si>
  <si>
    <t>Number</t>
  </si>
  <si>
    <t>Exponent</t>
  </si>
  <si>
    <t>Final</t>
  </si>
  <si>
    <t xml:space="preserve">         !periodic table, row 1</t>
  </si>
  <si>
    <t xml:space="preserve">         element_atomic_weight(e_h ) = 1.00794d0</t>
  </si>
  <si>
    <t xml:space="preserve">         element_atomic_weight(e_he) = 4.002602d0</t>
  </si>
  <si>
    <t xml:space="preserve">         !periodic table, row 2</t>
  </si>
  <si>
    <t xml:space="preserve">         element_atomic_weight(e_li) = 6.941d0</t>
  </si>
  <si>
    <t xml:space="preserve">         element_atomic_weight(e_be) = 9.012d0</t>
  </si>
  <si>
    <t xml:space="preserve">         element_atomic_weight(e_b)  = 10.811d0</t>
  </si>
  <si>
    <t xml:space="preserve">         element_atomic_weight(e_c)  = 12.0107d0</t>
  </si>
  <si>
    <t xml:space="preserve">         element_atomic_weight(e_n)  = 14.0067d0</t>
  </si>
  <si>
    <t xml:space="preserve">         element_atomic_weight(e_o)  = 15.9994d0</t>
  </si>
  <si>
    <t xml:space="preserve">         element_atomic_weight(e_f)  = 18.9984032d0</t>
  </si>
  <si>
    <t xml:space="preserve">         element_atomic_weight(e_ne) = 20.1797d0</t>
  </si>
  <si>
    <t xml:space="preserve">         !periodic table, row 3</t>
  </si>
  <si>
    <t xml:space="preserve">         element_atomic_weight(e_na) = 22.989770d0</t>
  </si>
  <si>
    <t xml:space="preserve">         element_atomic_weight(e_mg) = 24.3050d0</t>
  </si>
  <si>
    <t xml:space="preserve">         element_atomic_weight(e_al) = 26.981538d0</t>
  </si>
  <si>
    <t xml:space="preserve">         element_atomic_weight(e_si) = 28.0855d0</t>
  </si>
  <si>
    <t xml:space="preserve">         element_atomic_weight(e_p)  = 30.973761d0</t>
  </si>
  <si>
    <t xml:space="preserve">         element_atomic_weight(e_s)  = 32.065d0</t>
  </si>
  <si>
    <t xml:space="preserve">         element_atomic_weight(e_cl) = 35.453d0</t>
  </si>
  <si>
    <t xml:space="preserve">         element_atomic_weight(e_ar) = 39.948d0</t>
  </si>
  <si>
    <t xml:space="preserve">         !periodic table, row 4</t>
  </si>
  <si>
    <t xml:space="preserve">         element_atomic_weight(e_k)  = 39.0983d0</t>
  </si>
  <si>
    <t xml:space="preserve">         element_atomic_weight(e_ca) = 40.078d0</t>
  </si>
  <si>
    <t xml:space="preserve">         element_atomic_weight(e_sc) = 44.955910d0</t>
  </si>
  <si>
    <t xml:space="preserve">         element_atomic_weight(e_ti) = 47.867d0</t>
  </si>
  <si>
    <t xml:space="preserve">         element_atomic_weight(e_v)  = 50.9415d0</t>
  </si>
  <si>
    <t xml:space="preserve">         element_atomic_weight(e_cr) = 51.9961d0</t>
  </si>
  <si>
    <t xml:space="preserve">         element_atomic_weight(e_mn) = 54.938049d0</t>
  </si>
  <si>
    <t xml:space="preserve">         element_atomic_weight(e_fe) = 55.845d0</t>
  </si>
  <si>
    <t xml:space="preserve">         element_atomic_weight(e_co) = 58.933200d0</t>
  </si>
  <si>
    <t xml:space="preserve">         element_atomic_weight(e_ni) = 58.6934d0</t>
  </si>
  <si>
    <t xml:space="preserve">         element_atomic_weight(e_cu) = 63.546d0</t>
  </si>
  <si>
    <t xml:space="preserve">         element_atomic_weight(e_zn) = 65.409d0</t>
  </si>
  <si>
    <t xml:space="preserve">         element_atomic_weight(e_ga) = 69.723d0</t>
  </si>
  <si>
    <t xml:space="preserve">         element_atomic_weight(e_ge) = 72.64d0</t>
  </si>
  <si>
    <t xml:space="preserve">         element_atomic_weight(e_as) = 74.921d0</t>
  </si>
  <si>
    <t xml:space="preserve">         element_atomic_weight(e_se) = 78.96d0</t>
  </si>
  <si>
    <t xml:space="preserve">         element_atomic_weight(e_br) = 79.904d0</t>
  </si>
  <si>
    <t xml:space="preserve">         element_atomic_weight(e_kr) = 83.798d0</t>
  </si>
  <si>
    <t xml:space="preserve">         !periodic table, row 5</t>
  </si>
  <si>
    <t xml:space="preserve">         element_atomic_weight(e_rb) = 85.4678d0</t>
  </si>
  <si>
    <t xml:space="preserve">         element_atomic_weight(e_sr) = 87.62d0</t>
  </si>
  <si>
    <t xml:space="preserve">         element_atomic_weight(e_y) =  88.905d0</t>
  </si>
  <si>
    <t xml:space="preserve">         element_atomic_weight(e_zr) = 91.224d0</t>
  </si>
  <si>
    <t xml:space="preserve">         element_atomic_weight(e_nb) = 92.906d0</t>
  </si>
  <si>
    <t xml:space="preserve">         element_atomic_weight(e_mo) = 95.94d0</t>
  </si>
  <si>
    <t xml:space="preserve">         element_atomic_weight(e_tc) = 97.9072d0</t>
  </si>
  <si>
    <t xml:space="preserve">         element_atomic_weight(e_ru) = 101.07d0</t>
  </si>
  <si>
    <t xml:space="preserve">         element_atomic_weight(e_rh) = 102.905d0</t>
  </si>
  <si>
    <t xml:space="preserve">         element_atomic_weight(e_pd) = 106.42d0</t>
  </si>
  <si>
    <t xml:space="preserve">         element_atomic_weight(e_ag) = 107.8682d0</t>
  </si>
  <si>
    <t xml:space="preserve">         element_atomic_weight(e_cd) = 112.411d0</t>
  </si>
  <si>
    <t xml:space="preserve">         element_atomic_weight(e_in) = 114.818d0</t>
  </si>
  <si>
    <t xml:space="preserve">         element_atomic_weight(e_sn) = 118.710d0</t>
  </si>
  <si>
    <t xml:space="preserve">         element_atomic_weight(e_sb) = 121.760d0</t>
  </si>
  <si>
    <t xml:space="preserve">         element_atomic_weight(e_te) = 127.60d0</t>
  </si>
  <si>
    <t xml:space="preserve">         element_atomic_weight(e_i ) = 126.904d0</t>
  </si>
  <si>
    <t xml:space="preserve">         element_atomic_weight(e_xe) = 131.293d0</t>
  </si>
  <si>
    <t xml:space="preserve">         !periodic table, row 6</t>
  </si>
  <si>
    <t xml:space="preserve">         element_atomic_weight(e_cs) = 132.905d0</t>
  </si>
  <si>
    <t xml:space="preserve">         element_atomic_weight(e_ba) = 137.327d0</t>
  </si>
  <si>
    <t xml:space="preserve">         element_atomic_weight(e_la) = 138.9055d0</t>
  </si>
  <si>
    <t xml:space="preserve">         element_atomic_weight(e_ce) = 140.115d0</t>
  </si>
  <si>
    <t xml:space="preserve">         element_atomic_weight(e_pr) = 140.90765d0</t>
  </si>
  <si>
    <t xml:space="preserve">         element_atomic_weight(e_nd) = 144.24d0</t>
  </si>
  <si>
    <t xml:space="preserve">         element_atomic_weight(e_pm) = 144.9127d0</t>
  </si>
  <si>
    <t xml:space="preserve">         element_atomic_weight(e_sm) = 150.36d0</t>
  </si>
  <si>
    <t xml:space="preserve">         element_atomic_weight(e_eu) = 151.965d0</t>
  </si>
  <si>
    <t xml:space="preserve">         element_atomic_weight(e_gd) = 157.25d0</t>
  </si>
  <si>
    <t xml:space="preserve">         element_atomic_weight(e_tb) = 158.92534d0</t>
  </si>
  <si>
    <t xml:space="preserve">         element_atomic_weight(e_dy) = 162.50d0</t>
  </si>
  <si>
    <t xml:space="preserve">         element_atomic_weight(e_ho) = 164.93032d0</t>
  </si>
  <si>
    <t xml:space="preserve">         element_atomic_weight(e_er) = 167.26d0</t>
  </si>
  <si>
    <t xml:space="preserve">         element_atomic_weight(e_tm) = 168.93421d0</t>
  </si>
  <si>
    <t xml:space="preserve">         element_atomic_weight(e_yb) = 173.04d0</t>
  </si>
  <si>
    <t xml:space="preserve">         element_atomic_weight(e_lu) = 174.967d0</t>
  </si>
  <si>
    <t xml:space="preserve">         element_atomic_weight(e_hf) = 178.49d0</t>
  </si>
  <si>
    <t xml:space="preserve">         element_atomic_weight(e_ta) = 180.9479d0</t>
  </si>
  <si>
    <t xml:space="preserve">         element_atomic_weight(e_w ) = 183.84d0</t>
  </si>
  <si>
    <t xml:space="preserve">         element_atomic_weight(e_re) = 186.207d0</t>
  </si>
  <si>
    <t xml:space="preserve">         element_atomic_weight(e_os) = 190.23d0</t>
  </si>
  <si>
    <t xml:space="preserve">         element_atomic_weight(e_ir) = 192.22d0</t>
  </si>
  <si>
    <t xml:space="preserve">         element_atomic_weight(e_pt) = 195.08d0</t>
  </si>
  <si>
    <t xml:space="preserve">         element_atomic_weight(e_au) = 196.96654d0</t>
  </si>
  <si>
    <t xml:space="preserve">         element_atomic_weight(e_hg) = 200.59d0</t>
  </si>
  <si>
    <t xml:space="preserve">         element_atomic_weight(e_tl) = 204.3833d0</t>
  </si>
  <si>
    <t xml:space="preserve">         element_atomic_weight(e_pb) = 207.2d0</t>
  </si>
  <si>
    <t xml:space="preserve">         element_atomic_weight(e_bi) = 208.98037d0</t>
  </si>
  <si>
    <t xml:space="preserve">         element_atomic_weight(e_po) = 208.9824d0 ! where did this come from?</t>
  </si>
  <si>
    <t xml:space="preserve">         element_atomic_weight(e_at) = 209.9871d0 ! where did this come from?</t>
  </si>
  <si>
    <t xml:space="preserve">         </t>
  </si>
  <si>
    <t xml:space="preserve">         !periodic table, row 7</t>
  </si>
  <si>
    <t xml:space="preserve">         element_atomic_weight(e_rn) = 222.0d0</t>
  </si>
  <si>
    <t xml:space="preserve">         element_atomic_weight(e_fr) = 223.0d0</t>
  </si>
  <si>
    <t xml:space="preserve">         element_atomic_weight(e_ra) = 226.0d0</t>
  </si>
  <si>
    <t xml:space="preserve">         element_atomic_weight(e_ac) = 227.0d0</t>
  </si>
  <si>
    <t xml:space="preserve">         element_atomic_weight(e_th) = 232.0381d0</t>
  </si>
  <si>
    <t xml:space="preserve">         element_atomic_weight(e_pa) = 231.03588d0</t>
  </si>
  <si>
    <t xml:space="preserve">         element_atomic_weight(e_u)  = 238.02891d0</t>
  </si>
  <si>
    <t xml:space="preserve">         element_atomic_weight(e_np) = 237.0d0</t>
  </si>
  <si>
    <t xml:space="preserve">         element_atomic_weight(e_pu) = 244.0d0</t>
  </si>
  <si>
    <t xml:space="preserve">         element_atomic_weight(e_am) = 243.0d0</t>
  </si>
  <si>
    <t xml:space="preserve">         element_atomic_weight(e_cm) = 247.0d0</t>
  </si>
  <si>
    <t xml:space="preserve">         element_atomic_weight(e_bk) = 247.0d0</t>
  </si>
  <si>
    <t xml:space="preserve">         element_atomic_weight(e_cf) = 251.0d0</t>
  </si>
  <si>
    <t xml:space="preserve">         element_atomic_weight(e_es) = 252.0d0</t>
  </si>
  <si>
    <t xml:space="preserve">         element_atomic_weight(e_fm) = 257.0d0</t>
  </si>
  <si>
    <t xml:space="preserve">         element_atomic_weight(e_md) = 258.0d0</t>
  </si>
  <si>
    <t xml:space="preserve">         element_atomic_weight(e_no) = 259.0d0</t>
  </si>
  <si>
    <t xml:space="preserve">         element_atomic_weight(e_lr) = 262.0d0</t>
  </si>
  <si>
    <t xml:space="preserve">         element_atomic_weight(e_rf) = 263.0d0</t>
  </si>
  <si>
    <t xml:space="preserve">         element_atomic_weight(e_db) = 268.0d0</t>
  </si>
  <si>
    <t xml:space="preserve">         element_atomic_weight(e_sg) = 271.0d0</t>
  </si>
  <si>
    <t xml:space="preserve">         element_atomic_weight(e_bh) = 270.0d0</t>
  </si>
  <si>
    <t xml:space="preserve">         element_atomic_weight(e_hs) = 270.0d0</t>
  </si>
  <si>
    <t xml:space="preserve">         element_atomic_weight(e_mt) = 278.0d0</t>
  </si>
  <si>
    <t xml:space="preserve">         element_atomic_weight(e_ds) = 281.0d0</t>
  </si>
  <si>
    <t xml:space="preserve">         element_atomic_weight(e_rg) = 281.0d0</t>
  </si>
  <si>
    <t xml:space="preserve">         element_atomic_weight(e_cn) = 285.0d0</t>
  </si>
  <si>
    <t>String (pasted from chem_def.f90 lines 1021-1151)</t>
  </si>
  <si>
    <t xml:space="preserve">         !GS98_element_zfrac(e_H)=12.00d0</t>
  </si>
  <si>
    <t xml:space="preserve">         !GS98_element_zfrac(e_He)=10.93d0</t>
  </si>
  <si>
    <t xml:space="preserve">         GS98_element_zfrac(e_Li)=3.31d0 !meteor</t>
  </si>
  <si>
    <t xml:space="preserve">         GS98_element_zfrac(e_Be)=1.42d0 !meteor</t>
  </si>
  <si>
    <t xml:space="preserve">         GS98_element_zfrac(e_B)=2.79d0  !meteor</t>
  </si>
  <si>
    <t xml:space="preserve">         GS98_element_zfrac(e_C)=8.52d0</t>
  </si>
  <si>
    <t xml:space="preserve">         GS98_element_zfrac(e_N)=7.92d0</t>
  </si>
  <si>
    <t xml:space="preserve">         GS98_element_zfrac(e_O)=8.83d0</t>
  </si>
  <si>
    <t xml:space="preserve">         GS98_element_zfrac(e_F)=4.48d0</t>
  </si>
  <si>
    <t xml:space="preserve">         GS98_element_zfrac(e_Ne)=8.08d0</t>
  </si>
  <si>
    <t xml:space="preserve">         GS98_element_zfrac(e_Na)=6.32d0</t>
  </si>
  <si>
    <t xml:space="preserve">         GS98_element_zfrac(e_Mg)=7.58d0</t>
  </si>
  <si>
    <t xml:space="preserve">         GS98_element_zfrac(e_Al)=6.49d0</t>
  </si>
  <si>
    <t xml:space="preserve">         GS98_element_zfrac(e_Si)=7.56d0</t>
  </si>
  <si>
    <t xml:space="preserve">         GS98_element_zfrac(e_P)=5.56d0</t>
  </si>
  <si>
    <t xml:space="preserve">         GS98_element_zfrac(e_S)=7.20d0</t>
  </si>
  <si>
    <t xml:space="preserve">         GS98_element_zfrac(e_Cl)=5.28d0</t>
  </si>
  <si>
    <t xml:space="preserve">         GS98_element_zfrac(e_Ar)=6.40d0</t>
  </si>
  <si>
    <t xml:space="preserve">         GS98_element_zfrac(e_K)=5.13d0</t>
  </si>
  <si>
    <t xml:space="preserve">         GS98_element_zfrac(e_Ca)=6.35d0</t>
  </si>
  <si>
    <t xml:space="preserve">         GS98_element_zfrac(e_Sc)=3.10d0</t>
  </si>
  <si>
    <t xml:space="preserve">         GS98_element_zfrac(e_Ti)=4.94d0</t>
  </si>
  <si>
    <t xml:space="preserve">         GS98_element_zfrac(e_V)=4.02d0</t>
  </si>
  <si>
    <t xml:space="preserve">         GS98_element_zfrac(e_Cr)=5.69d0</t>
  </si>
  <si>
    <t xml:space="preserve">         GS98_element_zfrac(e_Mn)=5.53d0</t>
  </si>
  <si>
    <t xml:space="preserve">         GS98_element_zfrac(e_Fe)=7.50d0</t>
  </si>
  <si>
    <t xml:space="preserve">         GS98_element_zfrac(e_Co)=4.91d0</t>
  </si>
  <si>
    <t xml:space="preserve">         GS98_element_zfrac(e_Ni)=6.25d0</t>
  </si>
  <si>
    <t xml:space="preserve">         GS98_element_zfrac(e_Cu)=4.29d0</t>
  </si>
  <si>
    <t xml:space="preserve">         GS98_element_zfrac(e_Zn)=4.67d0</t>
  </si>
  <si>
    <t xml:space="preserve">         GS98_element_zfrac(e_Ga)=3.13d0</t>
  </si>
  <si>
    <t xml:space="preserve">         GS98_element_zfrac(e_Ge)=3.63d0</t>
  </si>
  <si>
    <t xml:space="preserve">         GS98_element_zfrac(e_As)=2.37d0</t>
  </si>
  <si>
    <t xml:space="preserve">         GS98_element_zfrac(e_Se)=3.41d0</t>
  </si>
  <si>
    <t xml:space="preserve">         GS98_element_zfrac(e_Br)=2.63d0</t>
  </si>
  <si>
    <t xml:space="preserve">         GS98_element_zfrac(e_Kr)=3.31d0</t>
  </si>
  <si>
    <t xml:space="preserve">         GS98_element_zfrac(e_Rb)=2.41d0</t>
  </si>
  <si>
    <t xml:space="preserve">         GS98_element_zfrac(e_Sr)=2.92d0</t>
  </si>
  <si>
    <t xml:space="preserve">         GS98_element_zfrac(e_Y)=2.23d0</t>
  </si>
  <si>
    <t xml:space="preserve">         GS98_element_zfrac(e_Zr)=2.61d0</t>
  </si>
  <si>
    <t xml:space="preserve">         GS98_element_zfrac(e_Nb)=1.40d0</t>
  </si>
  <si>
    <t xml:space="preserve">         GS98_element_zfrac(e_Mo)=1.97d0</t>
  </si>
  <si>
    <t xml:space="preserve">         GS98_element_zfrac(e_Ru)=1.83d0</t>
  </si>
  <si>
    <t xml:space="preserve">         GS98_element_zfrac(e_Rh)=1.10d0</t>
  </si>
  <si>
    <t xml:space="preserve">         GS98_element_zfrac(e_Pd)=1.70d0</t>
  </si>
  <si>
    <t xml:space="preserve">         GS98_element_zfrac(e_Ag)=1.24d0</t>
  </si>
  <si>
    <t xml:space="preserve">         GS98_element_zfrac(e_Cd)=1.76d0</t>
  </si>
  <si>
    <t xml:space="preserve">         GS98_element_zfrac(e_In)=0.82d0</t>
  </si>
  <si>
    <t xml:space="preserve">         GS98_element_zfrac(e_Sn)=2.14d0</t>
  </si>
  <si>
    <t xml:space="preserve">         GS98_element_zfrac(e_Sb)=1.03d0</t>
  </si>
  <si>
    <t xml:space="preserve">         GS98_element_zfrac(e_Te)=2.24d0</t>
  </si>
  <si>
    <t xml:space="preserve">         GS98_element_zfrac(e_I)=1.51d0</t>
  </si>
  <si>
    <t xml:space="preserve">         GS98_element_zfrac(e_Xe)=2.17d0</t>
  </si>
  <si>
    <t xml:space="preserve">         GS98_element_zfrac(e_Cs)=1.13d0</t>
  </si>
  <si>
    <t xml:space="preserve">         GS98_element_zfrac(e_Ba)=2.22d0</t>
  </si>
  <si>
    <t xml:space="preserve">         GS98_element_zfrac(e_La)=1.22d0</t>
  </si>
  <si>
    <t xml:space="preserve">         GS98_element_zfrac(e_Ce)=1.63d0</t>
  </si>
  <si>
    <t xml:space="preserve">         GS98_element_zfrac(e_Pr)=0.80d0</t>
  </si>
  <si>
    <t xml:space="preserve">         GS98_element_zfrac(e_Nd)=1.49d0</t>
  </si>
  <si>
    <t xml:space="preserve">         GS98_element_zfrac(e_Sm)=0.98d0</t>
  </si>
  <si>
    <t xml:space="preserve">         GS98_element_zfrac(e_Eu)=0.55d0</t>
  </si>
  <si>
    <t xml:space="preserve">         GS98_element_zfrac(e_Gd)=1.09d0</t>
  </si>
  <si>
    <t xml:space="preserve">         GS98_element_zfrac(e_Tb)=0.35d0</t>
  </si>
  <si>
    <t xml:space="preserve">         GS98_element_zfrac(e_Dy)=1.17d0</t>
  </si>
  <si>
    <t xml:space="preserve">         GS98_element_zfrac(e_Ho)=0.51d0</t>
  </si>
  <si>
    <t xml:space="preserve">         GS98_element_zfrac(e_Er)=0.97d0</t>
  </si>
  <si>
    <t xml:space="preserve">         GS98_element_zfrac(e_Tm)=0.15d0</t>
  </si>
  <si>
    <t xml:space="preserve">         GS98_element_zfrac(e_Yb)=0.96d0</t>
  </si>
  <si>
    <t xml:space="preserve">         GS98_element_zfrac(e_Lu)=0.13d0</t>
  </si>
  <si>
    <t xml:space="preserve">         GS98_element_zfrac(e_Hf)=0.75d0</t>
  </si>
  <si>
    <t xml:space="preserve">         GS98_element_zfrac(e_Ta)=-0.13d0</t>
  </si>
  <si>
    <t xml:space="preserve">         GS98_element_zfrac(e_W)=0.69d0</t>
  </si>
  <si>
    <t xml:space="preserve">         GS98_element_zfrac(e_Re)=0.28d0</t>
  </si>
  <si>
    <t xml:space="preserve">         GS98_element_zfrac(e_Os)=1.39d0</t>
  </si>
  <si>
    <t xml:space="preserve">         GS98_element_zfrac(e_Ir)=1.37d0</t>
  </si>
  <si>
    <t xml:space="preserve">         GS98_element_zfrac(e_Pt)=1.69d0</t>
  </si>
  <si>
    <t xml:space="preserve">         GS98_element_zfrac(e_Au)=0.85d0</t>
  </si>
  <si>
    <t xml:space="preserve">         GS98_element_zfrac(e_Hg)=1.13d0</t>
  </si>
  <si>
    <t xml:space="preserve">         GS98_element_zfrac(e_Tl)=0.83d0</t>
  </si>
  <si>
    <t xml:space="preserve">         GS98_element_zfrac(e_Pb)=2.06d0</t>
  </si>
  <si>
    <t xml:space="preserve">         GS98_element_zfrac(e_Bi)=0.71d0</t>
  </si>
  <si>
    <t xml:space="preserve">         GS98_element_zfrac(e_Th)=0.09d0</t>
  </si>
  <si>
    <t xml:space="preserve">         GS98_element_zfrac(e_U)=-0.50d0</t>
  </si>
  <si>
    <t>A_val</t>
  </si>
  <si>
    <t>A_exp</t>
  </si>
  <si>
    <t>A(X)</t>
  </si>
  <si>
    <t>z(X) * z_tot</t>
  </si>
  <si>
    <t>z_tot</t>
  </si>
  <si>
    <t>Element X</t>
  </si>
  <si>
    <t>z(X)</t>
  </si>
  <si>
    <t>Neut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</si>
  <si>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</si>
  <si>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</si>
  <si>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</si>
  <si>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</si>
  <si>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</si>
  <si>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</si>
  <si>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</si>
  <si>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</si>
  <si>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</si>
  <si>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</si>
  <si>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Elements in net</t>
  </si>
  <si>
    <t>Consider?</t>
  </si>
  <si>
    <t>Ratiocheck1</t>
  </si>
  <si>
    <t>Ratiocheck2</t>
  </si>
  <si>
    <t>LaTeX_final</t>
  </si>
  <si>
    <t>LaTeX_original</t>
  </si>
  <si>
    <t>Table row</t>
  </si>
  <si>
    <t>inlist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</si>
</sst>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CA46-F32D-47A8-A278-362C7B71E474}">
  <dimension ref="A1:U84"/>
  <sheetViews>
    <sheetView tabSelected="1" topLeftCell="B1" workbookViewId="0">
      <selection activeCell="S4" sqref="S4:T11"/>
    </sheetView>
  </sheetViews>
  <sheetFormatPr defaultRowHeight="15" x14ac:dyDescent="0.25"/>
  <cols>
    <col min="1" max="1" width="46.42578125" bestFit="1" customWidth="1"/>
    <col min="2" max="2" width="12.7109375" bestFit="1" customWidth="1"/>
    <col min="3" max="3" width="7.7109375" bestFit="1" customWidth="1"/>
    <col min="4" max="4" width="6" bestFit="1" customWidth="1"/>
    <col min="5" max="5" width="6.5703125" bestFit="1" customWidth="1"/>
    <col min="6" max="6" width="6" bestFit="1" customWidth="1"/>
    <col min="7" max="7" width="12" style="3" bestFit="1" customWidth="1"/>
    <col min="8" max="8" width="12" customWidth="1"/>
    <col min="9" max="9" width="10" bestFit="1" customWidth="1"/>
    <col min="10" max="10" width="12" bestFit="1" customWidth="1"/>
    <col min="11" max="16" width="12" style="2" customWidth="1"/>
    <col min="18" max="18" width="5.42578125" bestFit="1" customWidth="1"/>
    <col min="19" max="19" width="12" bestFit="1" customWidth="1"/>
    <col min="21" max="21" width="12" bestFit="1" customWidth="1"/>
  </cols>
  <sheetData>
    <row r="1" spans="1:21" x14ac:dyDescent="0.25">
      <c r="A1" t="s">
        <v>126</v>
      </c>
      <c r="B1" t="s">
        <v>0</v>
      </c>
      <c r="C1" t="s">
        <v>1</v>
      </c>
      <c r="D1" t="s">
        <v>210</v>
      </c>
      <c r="E1" t="s">
        <v>211</v>
      </c>
      <c r="F1" t="s">
        <v>212</v>
      </c>
      <c r="G1" s="3" t="s">
        <v>213</v>
      </c>
      <c r="H1" t="s">
        <v>229</v>
      </c>
      <c r="I1" s="1" t="s">
        <v>215</v>
      </c>
      <c r="J1" s="1" t="s">
        <v>216</v>
      </c>
      <c r="K1" s="2" t="s">
        <v>230</v>
      </c>
      <c r="L1" s="2" t="s">
        <v>231</v>
      </c>
      <c r="M1" s="2" t="s">
        <v>233</v>
      </c>
      <c r="N1" s="2" t="s">
        <v>232</v>
      </c>
      <c r="O1" s="2" t="s">
        <v>234</v>
      </c>
      <c r="P1" s="2" t="s">
        <v>235</v>
      </c>
      <c r="R1" t="s">
        <v>214</v>
      </c>
      <c r="S1">
        <f xml:space="preserve"> SUMIFS( G:G, H:H, "Y" )</f>
        <v>1.8385793457028364E-2</v>
      </c>
      <c r="U1" t="s">
        <v>228</v>
      </c>
    </row>
    <row r="2" spans="1:21" x14ac:dyDescent="0.25">
      <c r="A2" t="s">
        <v>127</v>
      </c>
      <c r="B2" t="str">
        <f>SUBSTITUTE(SUBSTITUTE(SUBSTITUTE(SUBSTITUTE( A2, " ",""), "GS98_element_zfrac(e_",""), "!meteor",""), "!","" )</f>
        <v>H)=12.00d0</v>
      </c>
      <c r="C2" t="str">
        <f t="shared" ref="C2" si="0" xml:space="preserve"> MID( B2, SEARCH("=",B2)+1, 1000 )</f>
        <v>12.00d0</v>
      </c>
      <c r="D2">
        <f t="shared" ref="D2" si="1" xml:space="preserve"> VALUE( LEFT( C2, SEARCH( "D",C2) - 1 ) )</f>
        <v>12</v>
      </c>
      <c r="E2">
        <f t="shared" ref="E2" si="2" xml:space="preserve"> VALUE( MID( C2, SEARCH( "D",C2) + 1, 100 ) )</f>
        <v>0</v>
      </c>
      <c r="F2">
        <f t="shared" ref="F2" si="3" xml:space="preserve"> D2 * 10^E2</f>
        <v>12</v>
      </c>
      <c r="G2" s="3">
        <f xml:space="preserve"> 10^( F2 - 12 ) * VLOOKUP( I2,AtomicWeights!D:G, 4, FALSE )</f>
        <v>1.0079400000000001</v>
      </c>
      <c r="H2" t="str">
        <f t="shared" ref="H2:H33" si="4" xml:space="preserve"> IF( AND( ISNUMBER(MATCH(I2,U:U,0)), I2&lt;&gt;"H", I2&lt;&gt;"He"), "Y", "" )</f>
        <v/>
      </c>
      <c r="I2" s="1" t="str">
        <f xml:space="preserve"> LEFT( B2, SEARCH( ")", B2 )-1 )</f>
        <v>H</v>
      </c>
      <c r="J2" s="1" t="str">
        <f t="shared" ref="J2:J33" si="5" xml:space="preserve"> IF( AND( ISNUMBER(MATCH(I2,U:U,0)), I2&lt;&gt;"H", I2&lt;&gt;"He"), G2 / $S$1, "" )</f>
        <v/>
      </c>
      <c r="U2" t="s">
        <v>217</v>
      </c>
    </row>
    <row r="3" spans="1:21" x14ac:dyDescent="0.25">
      <c r="A3" t="s">
        <v>128</v>
      </c>
      <c r="B3" t="str">
        <f t="shared" ref="B3:B66" si="6">SUBSTITUTE(SUBSTITUTE(SUBSTITUTE(SUBSTITUTE( A3, " ",""), "GS98_element_zfrac(e_",""), "!meteor",""), "!","" )</f>
        <v>He)=10.93d0</v>
      </c>
      <c r="C3" t="str">
        <f t="shared" ref="C3:C66" si="7" xml:space="preserve"> MID( B3, SEARCH("=",B3)+1, 1000 )</f>
        <v>10.93d0</v>
      </c>
      <c r="D3">
        <f t="shared" ref="D3:D66" si="8" xml:space="preserve"> VALUE( LEFT( C3, SEARCH( "D",C3) - 1 ) )</f>
        <v>10.93</v>
      </c>
      <c r="E3">
        <f t="shared" ref="E3:E66" si="9" xml:space="preserve"> VALUE( MID( C3, SEARCH( "D",C3) + 1, 100 ) )</f>
        <v>0</v>
      </c>
      <c r="F3">
        <f t="shared" ref="F3:F66" si="10" xml:space="preserve"> D3 * 10^E3</f>
        <v>10.93</v>
      </c>
      <c r="G3" s="3">
        <f xml:space="preserve"> 10^( F3 - 12 ) * VLOOKUP( I3,AtomicWeights!D:G, 4, FALSE )</f>
        <v>0.34067668139849061</v>
      </c>
      <c r="H3" t="str">
        <f t="shared" si="4"/>
        <v/>
      </c>
      <c r="I3" s="1" t="str">
        <f t="shared" ref="I3:I66" si="11" xml:space="preserve"> LEFT( B3, SEARCH( ")", B3 )-1 )</f>
        <v>He</v>
      </c>
      <c r="J3" s="1" t="str">
        <f t="shared" si="5"/>
        <v/>
      </c>
      <c r="U3" t="s">
        <v>218</v>
      </c>
    </row>
    <row r="4" spans="1:21" x14ac:dyDescent="0.25">
      <c r="A4" t="s">
        <v>129</v>
      </c>
      <c r="B4" t="str">
        <f t="shared" si="6"/>
        <v>Li)=3.31d0</v>
      </c>
      <c r="C4" t="str">
        <f t="shared" si="7"/>
        <v>3.31d0</v>
      </c>
      <c r="D4">
        <f t="shared" si="8"/>
        <v>3.31</v>
      </c>
      <c r="E4">
        <f t="shared" si="9"/>
        <v>0</v>
      </c>
      <c r="F4">
        <f t="shared" si="10"/>
        <v>3.31</v>
      </c>
      <c r="G4" s="3">
        <f xml:space="preserve"> 10^( F4 - 12 ) * VLOOKUP( I4,AtomicWeights!D:G, 4, FALSE )</f>
        <v>1.417170307395117E-8</v>
      </c>
      <c r="H4" t="str">
        <f t="shared" si="4"/>
        <v>Y</v>
      </c>
      <c r="I4" s="1" t="str">
        <f t="shared" si="11"/>
        <v>Li</v>
      </c>
      <c r="J4" s="1">
        <f t="shared" si="5"/>
        <v>7.7079638184087904E-7</v>
      </c>
      <c r="M4" s="2" t="str">
        <f xml:space="preserve"> TEXT( G4, "0.00E-0" )</f>
        <v>1.42E-8</v>
      </c>
      <c r="N4" s="2" t="str">
        <f xml:space="preserve"> TEXT( J4, "0.00E-0" )</f>
        <v>7.71E-7</v>
      </c>
      <c r="O4" s="2" t="str">
        <f xml:space="preserve"> I4 &amp; " &amp; " &amp; LEFT( M4, SEARCH("E",M4)-1) &amp; "\times10^{" &amp; MID( M4, SEARCH("E",M4)+1, LEN(M4) ) &amp; "} &amp; " &amp; LEFT( M4, SEARCH("E",M4)-1) &amp; "\times10^{" &amp; MID( N4, SEARCH("E",N4)+1, LEN(N4) ) &amp; "}\\"</f>
        <v>Li &amp; 1.42\times10^{-8} &amp; 1.42\times10^{-7}\\</v>
      </c>
      <c r="P4" s="2" t="str">
        <f xml:space="preserve"> "   z_fraction_" &amp; LOWER( I4 ) &amp; " = " &amp;  Q4</f>
        <v xml:space="preserve">   z_fraction_li = 0.0000007708</v>
      </c>
      <c r="Q4" t="str">
        <f xml:space="preserve"> TEXT( J4, "0.0000000000" )</f>
        <v>0.0000007708</v>
      </c>
      <c r="S4" t="str">
        <f>I4</f>
        <v>Li</v>
      </c>
      <c r="T4" t="str">
        <f>Q4</f>
        <v>0.0000007708</v>
      </c>
      <c r="U4" t="s">
        <v>219</v>
      </c>
    </row>
    <row r="5" spans="1:21" x14ac:dyDescent="0.25">
      <c r="A5" t="s">
        <v>130</v>
      </c>
      <c r="B5" t="str">
        <f t="shared" si="6"/>
        <v>Be)=1.42d0</v>
      </c>
      <c r="C5" t="str">
        <f t="shared" si="7"/>
        <v>1.42d0</v>
      </c>
      <c r="D5">
        <f t="shared" si="8"/>
        <v>1.42</v>
      </c>
      <c r="E5">
        <f t="shared" si="9"/>
        <v>0</v>
      </c>
      <c r="F5">
        <f t="shared" si="10"/>
        <v>1.42</v>
      </c>
      <c r="G5" s="3">
        <f xml:space="preserve"> 10^( F5 - 12 ) * VLOOKUP( I5,AtomicWeights!D:G, 4, FALSE )</f>
        <v>2.3703975142961136E-10</v>
      </c>
      <c r="H5" t="str">
        <f t="shared" si="4"/>
        <v>Y</v>
      </c>
      <c r="I5" s="1" t="str">
        <f t="shared" si="11"/>
        <v>Be</v>
      </c>
      <c r="J5" s="1">
        <f t="shared" si="5"/>
        <v>1.2892549455840745E-8</v>
      </c>
      <c r="K5" s="2">
        <f xml:space="preserve"> G5 / G4</f>
        <v>1.6726271372797186E-2</v>
      </c>
      <c r="L5" s="2">
        <f t="shared" ref="L5:L11" si="12" xml:space="preserve"> J5 / J4</f>
        <v>1.6726271372797186E-2</v>
      </c>
      <c r="M5" s="2" t="str">
        <f t="shared" ref="M5:M11" si="13" xml:space="preserve"> TEXT( G5, "0.00E-0" )</f>
        <v>2.37E-10</v>
      </c>
      <c r="N5" s="2" t="str">
        <f t="shared" ref="N5:N11" si="14" xml:space="preserve"> TEXT( J5, "0.00E-0" )</f>
        <v>1.29E-8</v>
      </c>
      <c r="O5" s="2" t="str">
        <f t="shared" ref="O5:O11" si="15" xml:space="preserve"> I5 &amp; " &amp; " &amp; LEFT( M5, SEARCH("E",M5)-1) &amp; "\times10^{" &amp; MID( M5, SEARCH("E",M5)+1, LEN(M5) ) &amp; "} &amp; " &amp; LEFT( M5, SEARCH("E",M5)-1) &amp; "\times10^{" &amp; MID( N5, SEARCH("E",N5)+1, LEN(N5) ) &amp; "}\\"</f>
        <v>Be &amp; 2.37\times10^{-10} &amp; 2.37\times10^{-8}\\</v>
      </c>
      <c r="P5" s="2" t="str">
        <f t="shared" ref="P5:P11" si="16" xml:space="preserve"> "   z_fraction_" &amp; LOWER( I5 ) &amp; " = " &amp;  Q5</f>
        <v xml:space="preserve">   z_fraction_be = 0.0000000129</v>
      </c>
      <c r="Q5" t="str">
        <f t="shared" ref="Q5:Q11" si="17" xml:space="preserve"> TEXT( J5, "0.0000000000" )</f>
        <v>0.0000000129</v>
      </c>
      <c r="S5" t="str">
        <f t="shared" ref="S5:S11" si="18">I5</f>
        <v>Be</v>
      </c>
      <c r="T5" t="str">
        <f t="shared" ref="T5:T11" si="19">Q5</f>
        <v>0.0000000129</v>
      </c>
      <c r="U5" t="s">
        <v>220</v>
      </c>
    </row>
    <row r="6" spans="1:21" x14ac:dyDescent="0.25">
      <c r="A6" t="s">
        <v>131</v>
      </c>
      <c r="B6" t="str">
        <f t="shared" si="6"/>
        <v>B)=2.79d0</v>
      </c>
      <c r="C6" t="str">
        <f t="shared" si="7"/>
        <v>2.79d0</v>
      </c>
      <c r="D6">
        <f t="shared" si="8"/>
        <v>2.79</v>
      </c>
      <c r="E6">
        <f t="shared" si="9"/>
        <v>0</v>
      </c>
      <c r="F6">
        <f t="shared" si="10"/>
        <v>2.79</v>
      </c>
      <c r="G6" s="3">
        <f xml:space="preserve"> 10^( F6 - 12 ) * VLOOKUP( I6,AtomicWeights!D:G, 4, FALSE )</f>
        <v>6.6660085651244542E-9</v>
      </c>
      <c r="H6" t="str">
        <f t="shared" si="4"/>
        <v>Y</v>
      </c>
      <c r="I6" s="1" t="str">
        <f t="shared" si="11"/>
        <v>B</v>
      </c>
      <c r="J6" s="1">
        <f t="shared" si="5"/>
        <v>3.6256300717749167E-7</v>
      </c>
      <c r="K6" s="2">
        <f t="shared" ref="K6:K11" si="20" xml:space="preserve"> G6 / G5</f>
        <v>28.121901600558829</v>
      </c>
      <c r="L6" s="2">
        <f t="shared" si="12"/>
        <v>28.121901600558825</v>
      </c>
      <c r="M6" s="2" t="str">
        <f t="shared" si="13"/>
        <v>6.67E-9</v>
      </c>
      <c r="N6" s="2" t="str">
        <f t="shared" si="14"/>
        <v>3.63E-7</v>
      </c>
      <c r="O6" s="2" t="str">
        <f t="shared" si="15"/>
        <v>B &amp; 6.67\times10^{-9} &amp; 6.67\times10^{-7}\\</v>
      </c>
      <c r="P6" s="2" t="str">
        <f t="shared" si="16"/>
        <v xml:space="preserve">   z_fraction_b = 0.0000003626</v>
      </c>
      <c r="Q6" t="str">
        <f t="shared" si="17"/>
        <v>0.0000003626</v>
      </c>
      <c r="S6" t="str">
        <f t="shared" si="18"/>
        <v>B</v>
      </c>
      <c r="T6" t="str">
        <f t="shared" si="19"/>
        <v>0.0000003626</v>
      </c>
      <c r="U6" t="s">
        <v>221</v>
      </c>
    </row>
    <row r="7" spans="1:21" x14ac:dyDescent="0.25">
      <c r="A7" t="s">
        <v>132</v>
      </c>
      <c r="B7" t="str">
        <f t="shared" si="6"/>
        <v>C)=8.52d0</v>
      </c>
      <c r="C7" t="str">
        <f t="shared" si="7"/>
        <v>8.52d0</v>
      </c>
      <c r="D7">
        <f t="shared" si="8"/>
        <v>8.52</v>
      </c>
      <c r="E7">
        <f t="shared" si="9"/>
        <v>0</v>
      </c>
      <c r="F7">
        <f t="shared" si="10"/>
        <v>8.52</v>
      </c>
      <c r="G7" s="3">
        <f xml:space="preserve"> 10^( F7 - 12 ) * VLOOKUP( I7,AtomicWeights!D:G, 4, FALSE )</f>
        <v>3.9771165607909477E-3</v>
      </c>
      <c r="H7" t="str">
        <f t="shared" si="4"/>
        <v>Y</v>
      </c>
      <c r="I7" s="1" t="str">
        <f t="shared" si="11"/>
        <v>C</v>
      </c>
      <c r="J7" s="1">
        <f t="shared" si="5"/>
        <v>0.21631465457753249</v>
      </c>
      <c r="K7" s="2">
        <f t="shared" si="20"/>
        <v>596626.38022978522</v>
      </c>
      <c r="L7" s="2">
        <f t="shared" si="12"/>
        <v>596626.38022978522</v>
      </c>
      <c r="M7" s="2" t="str">
        <f t="shared" si="13"/>
        <v>3.98E-3</v>
      </c>
      <c r="N7" s="2" t="str">
        <f t="shared" si="14"/>
        <v>2.16E-1</v>
      </c>
      <c r="O7" s="2" t="str">
        <f t="shared" si="15"/>
        <v>C &amp; 3.98\times10^{-3} &amp; 3.98\times10^{-1}\\</v>
      </c>
      <c r="P7" s="2" t="str">
        <f t="shared" si="16"/>
        <v xml:space="preserve">   z_fraction_c = 0.2163146546</v>
      </c>
      <c r="Q7" t="str">
        <f t="shared" si="17"/>
        <v>0.2163146546</v>
      </c>
      <c r="S7" t="str">
        <f t="shared" si="18"/>
        <v>C</v>
      </c>
      <c r="T7" t="str">
        <f t="shared" si="19"/>
        <v>0.2163146546</v>
      </c>
      <c r="U7" t="s">
        <v>222</v>
      </c>
    </row>
    <row r="8" spans="1:21" x14ac:dyDescent="0.25">
      <c r="A8" t="s">
        <v>133</v>
      </c>
      <c r="B8" t="str">
        <f t="shared" si="6"/>
        <v>N)=7.92d0</v>
      </c>
      <c r="C8" t="str">
        <f t="shared" si="7"/>
        <v>7.92d0</v>
      </c>
      <c r="D8">
        <f t="shared" si="8"/>
        <v>7.92</v>
      </c>
      <c r="E8">
        <f t="shared" si="9"/>
        <v>0</v>
      </c>
      <c r="F8">
        <f t="shared" si="10"/>
        <v>7.92</v>
      </c>
      <c r="G8" s="3">
        <f xml:space="preserve"> 10^( F8 - 12 ) * VLOOKUP( I8,AtomicWeights!D:G, 4, FALSE )</f>
        <v>1.1650265612703761E-3</v>
      </c>
      <c r="H8" t="str">
        <f t="shared" si="4"/>
        <v>Y</v>
      </c>
      <c r="I8" s="1" t="str">
        <f t="shared" si="11"/>
        <v>N</v>
      </c>
      <c r="J8" s="1">
        <f t="shared" si="5"/>
        <v>6.3365585172774783E-2</v>
      </c>
      <c r="K8" s="2">
        <f t="shared" si="20"/>
        <v>0.29293246588646166</v>
      </c>
      <c r="L8" s="2">
        <f t="shared" si="12"/>
        <v>0.29293246588646171</v>
      </c>
      <c r="M8" s="2" t="str">
        <f t="shared" si="13"/>
        <v>1.17E-3</v>
      </c>
      <c r="N8" s="2" t="str">
        <f t="shared" si="14"/>
        <v>6.34E-2</v>
      </c>
      <c r="O8" s="2" t="str">
        <f t="shared" si="15"/>
        <v>N &amp; 1.17\times10^{-3} &amp; 1.17\times10^{-2}\\</v>
      </c>
      <c r="P8" s="2" t="str">
        <f t="shared" si="16"/>
        <v xml:space="preserve">   z_fraction_n = 0.0633655852</v>
      </c>
      <c r="Q8" t="str">
        <f t="shared" si="17"/>
        <v>0.0633655852</v>
      </c>
      <c r="S8" t="str">
        <f t="shared" si="18"/>
        <v>N</v>
      </c>
      <c r="T8" t="str">
        <f t="shared" si="19"/>
        <v>0.0633655852</v>
      </c>
      <c r="U8" t="s">
        <v>223</v>
      </c>
    </row>
    <row r="9" spans="1:21" x14ac:dyDescent="0.25">
      <c r="A9" t="s">
        <v>134</v>
      </c>
      <c r="B9" t="str">
        <f t="shared" si="6"/>
        <v>O)=8.83d0</v>
      </c>
      <c r="C9" t="str">
        <f t="shared" si="7"/>
        <v>8.83d0</v>
      </c>
      <c r="D9">
        <f t="shared" si="8"/>
        <v>8.83</v>
      </c>
      <c r="E9">
        <f t="shared" si="9"/>
        <v>0</v>
      </c>
      <c r="F9">
        <f t="shared" si="10"/>
        <v>8.83</v>
      </c>
      <c r="G9" s="3">
        <f xml:space="preserve"> 10^( F9 - 12 ) * VLOOKUP( I9,AtomicWeights!D:G, 4, FALSE )</f>
        <v>1.0816921956486463E-2</v>
      </c>
      <c r="H9" t="str">
        <f t="shared" si="4"/>
        <v>Y</v>
      </c>
      <c r="I9" s="1" t="str">
        <f t="shared" si="11"/>
        <v>O</v>
      </c>
      <c r="J9" s="1">
        <f t="shared" si="5"/>
        <v>0.58833044011769109</v>
      </c>
      <c r="K9" s="2">
        <f t="shared" si="20"/>
        <v>9.2846998652901114</v>
      </c>
      <c r="L9" s="2">
        <f t="shared" si="12"/>
        <v>9.2846998652901114</v>
      </c>
      <c r="M9" s="2" t="str">
        <f t="shared" si="13"/>
        <v>1.08E-2</v>
      </c>
      <c r="N9" s="2" t="str">
        <f t="shared" si="14"/>
        <v>5.88E-1</v>
      </c>
      <c r="O9" s="2" t="str">
        <f t="shared" si="15"/>
        <v>O &amp; 1.08\times10^{-2} &amp; 1.08\times10^{-1}\\</v>
      </c>
      <c r="P9" s="2" t="str">
        <f t="shared" si="16"/>
        <v xml:space="preserve">   z_fraction_o = 0.5883304401</v>
      </c>
      <c r="Q9" t="str">
        <f t="shared" si="17"/>
        <v>0.5883304401</v>
      </c>
      <c r="S9" t="str">
        <f t="shared" si="18"/>
        <v>O</v>
      </c>
      <c r="T9" t="str">
        <f t="shared" si="19"/>
        <v>0.5883304401</v>
      </c>
      <c r="U9" t="s">
        <v>224</v>
      </c>
    </row>
    <row r="10" spans="1:21" x14ac:dyDescent="0.25">
      <c r="A10" t="s">
        <v>135</v>
      </c>
      <c r="B10" t="str">
        <f t="shared" si="6"/>
        <v>F)=4.48d0</v>
      </c>
      <c r="C10" t="str">
        <f t="shared" si="7"/>
        <v>4.48d0</v>
      </c>
      <c r="D10">
        <f t="shared" si="8"/>
        <v>4.4800000000000004</v>
      </c>
      <c r="E10">
        <f t="shared" si="9"/>
        <v>0</v>
      </c>
      <c r="F10">
        <f t="shared" si="10"/>
        <v>4.4800000000000004</v>
      </c>
      <c r="G10" s="3">
        <f xml:space="preserve"> 10^( F10 - 12 ) * VLOOKUP( I10,AtomicWeights!D:G, 4, FALSE )</f>
        <v>5.7374260428731217E-7</v>
      </c>
      <c r="H10" t="str">
        <f t="shared" si="4"/>
        <v>Y</v>
      </c>
      <c r="I10" s="1" t="str">
        <f t="shared" si="11"/>
        <v>F</v>
      </c>
      <c r="J10" s="1">
        <f t="shared" si="5"/>
        <v>3.1205757076966768E-5</v>
      </c>
      <c r="K10" s="2">
        <f t="shared" si="20"/>
        <v>5.3041207710966458E-5</v>
      </c>
      <c r="L10" s="2">
        <f t="shared" si="12"/>
        <v>5.3041207710966458E-5</v>
      </c>
      <c r="M10" s="2" t="str">
        <f t="shared" si="13"/>
        <v>5.74E-7</v>
      </c>
      <c r="N10" s="2" t="str">
        <f t="shared" si="14"/>
        <v>3.12E-5</v>
      </c>
      <c r="O10" s="2" t="str">
        <f t="shared" si="15"/>
        <v>F &amp; 5.74\times10^{-7} &amp; 5.74\times10^{-5}\\</v>
      </c>
      <c r="P10" s="2" t="str">
        <f t="shared" si="16"/>
        <v xml:space="preserve">   z_fraction_f = 0.0000312058</v>
      </c>
      <c r="Q10" t="str">
        <f t="shared" si="17"/>
        <v>0.0000312058</v>
      </c>
      <c r="S10" t="str">
        <f t="shared" si="18"/>
        <v>F</v>
      </c>
      <c r="T10" t="str">
        <f t="shared" si="19"/>
        <v>0.0000312058</v>
      </c>
      <c r="U10" t="s">
        <v>225</v>
      </c>
    </row>
    <row r="11" spans="1:21" x14ac:dyDescent="0.25">
      <c r="A11" t="s">
        <v>136</v>
      </c>
      <c r="B11" t="str">
        <f t="shared" si="6"/>
        <v>Ne)=8.08d0</v>
      </c>
      <c r="C11" t="str">
        <f t="shared" si="7"/>
        <v>8.08d0</v>
      </c>
      <c r="D11">
        <f t="shared" si="8"/>
        <v>8.08</v>
      </c>
      <c r="E11">
        <f t="shared" si="9"/>
        <v>0</v>
      </c>
      <c r="F11">
        <f t="shared" si="10"/>
        <v>8.08</v>
      </c>
      <c r="G11" s="3">
        <f xml:space="preserve"> 10^( F11 - 12 ) * VLOOKUP( I11,AtomicWeights!D:G, 4, FALSE )</f>
        <v>2.4261335611249009E-3</v>
      </c>
      <c r="H11" t="str">
        <f t="shared" si="4"/>
        <v>Y</v>
      </c>
      <c r="I11" s="1" t="str">
        <f t="shared" si="11"/>
        <v>Ne</v>
      </c>
      <c r="J11" s="1">
        <f t="shared" si="5"/>
        <v>0.13195696812298624</v>
      </c>
      <c r="K11" s="2">
        <f t="shared" si="20"/>
        <v>4228.6097336950943</v>
      </c>
      <c r="L11" s="2">
        <f t="shared" si="12"/>
        <v>4228.6097336950943</v>
      </c>
      <c r="M11" s="2" t="str">
        <f t="shared" si="13"/>
        <v>2.43E-3</v>
      </c>
      <c r="N11" s="2" t="str">
        <f t="shared" si="14"/>
        <v>1.32E-1</v>
      </c>
      <c r="O11" s="2" t="str">
        <f t="shared" si="15"/>
        <v>Ne &amp; 2.43\times10^{-3} &amp; 2.43\times10^{-1}\\</v>
      </c>
      <c r="P11" s="2" t="str">
        <f t="shared" si="16"/>
        <v xml:space="preserve">   z_fraction_ne = 0.1319569681</v>
      </c>
      <c r="Q11" t="str">
        <f t="shared" si="17"/>
        <v>0.1319569681</v>
      </c>
      <c r="S11" t="str">
        <f t="shared" si="18"/>
        <v>Ne</v>
      </c>
      <c r="T11" t="str">
        <f t="shared" si="19"/>
        <v>0.1319569681</v>
      </c>
      <c r="U11" t="s">
        <v>226</v>
      </c>
    </row>
    <row r="12" spans="1:21" x14ac:dyDescent="0.25">
      <c r="A12" t="s">
        <v>137</v>
      </c>
      <c r="B12" t="str">
        <f t="shared" si="6"/>
        <v>Na)=6.32d0</v>
      </c>
      <c r="C12" t="str">
        <f t="shared" si="7"/>
        <v>6.32d0</v>
      </c>
      <c r="D12">
        <f t="shared" si="8"/>
        <v>6.32</v>
      </c>
      <c r="E12">
        <f t="shared" si="9"/>
        <v>0</v>
      </c>
      <c r="F12">
        <f t="shared" si="10"/>
        <v>6.32</v>
      </c>
      <c r="G12" s="3">
        <f xml:space="preserve"> 10^( F12 - 12 ) * VLOOKUP( I12,AtomicWeights!D:G, 4, FALSE )</f>
        <v>4.8032437510224234E-5</v>
      </c>
      <c r="H12" t="str">
        <f t="shared" si="4"/>
        <v/>
      </c>
      <c r="I12" s="1" t="str">
        <f t="shared" si="11"/>
        <v>Na</v>
      </c>
      <c r="J12" s="1" t="str">
        <f t="shared" si="5"/>
        <v/>
      </c>
      <c r="U12" t="s">
        <v>227</v>
      </c>
    </row>
    <row r="13" spans="1:21" x14ac:dyDescent="0.25">
      <c r="A13" t="s">
        <v>138</v>
      </c>
      <c r="B13" t="str">
        <f t="shared" si="6"/>
        <v>Mg)=7.58d0</v>
      </c>
      <c r="C13" t="str">
        <f t="shared" si="7"/>
        <v>7.58d0</v>
      </c>
      <c r="D13">
        <f t="shared" si="8"/>
        <v>7.58</v>
      </c>
      <c r="E13">
        <f t="shared" si="9"/>
        <v>0</v>
      </c>
      <c r="F13">
        <f t="shared" si="10"/>
        <v>7.58</v>
      </c>
      <c r="G13" s="3">
        <f xml:space="preserve"> 10^( F13 - 12 ) * VLOOKUP( I13,AtomicWeights!D:G, 4, FALSE )</f>
        <v>9.2405032775712357E-4</v>
      </c>
      <c r="H13" t="str">
        <f t="shared" si="4"/>
        <v/>
      </c>
      <c r="I13" s="1" t="str">
        <f t="shared" si="11"/>
        <v>Mg</v>
      </c>
      <c r="J13" s="1" t="str">
        <f t="shared" si="5"/>
        <v/>
      </c>
    </row>
    <row r="14" spans="1:21" x14ac:dyDescent="0.25">
      <c r="A14" t="s">
        <v>139</v>
      </c>
      <c r="B14" t="str">
        <f t="shared" si="6"/>
        <v>Al)=6.49d0</v>
      </c>
      <c r="C14" t="str">
        <f t="shared" si="7"/>
        <v>6.49d0</v>
      </c>
      <c r="D14">
        <f t="shared" si="8"/>
        <v>6.49</v>
      </c>
      <c r="E14">
        <f t="shared" si="9"/>
        <v>0</v>
      </c>
      <c r="F14">
        <f t="shared" si="10"/>
        <v>6.49</v>
      </c>
      <c r="G14" s="3">
        <f xml:space="preserve"> 10^( F14 - 12 ) * VLOOKUP( I14,AtomicWeights!D:G, 4, FALSE )</f>
        <v>8.3380923643591831E-5</v>
      </c>
      <c r="H14" t="str">
        <f t="shared" si="4"/>
        <v/>
      </c>
      <c r="I14" s="1" t="str">
        <f t="shared" si="11"/>
        <v>Al</v>
      </c>
      <c r="J14" s="1" t="str">
        <f t="shared" si="5"/>
        <v/>
      </c>
    </row>
    <row r="15" spans="1:21" x14ac:dyDescent="0.25">
      <c r="A15" t="s">
        <v>140</v>
      </c>
      <c r="B15" t="str">
        <f t="shared" si="6"/>
        <v>Si)=7.56d0</v>
      </c>
      <c r="C15" t="str">
        <f t="shared" si="7"/>
        <v>7.56d0</v>
      </c>
      <c r="D15">
        <f t="shared" si="8"/>
        <v>7.56</v>
      </c>
      <c r="E15">
        <f t="shared" si="9"/>
        <v>0</v>
      </c>
      <c r="F15">
        <f t="shared" si="10"/>
        <v>7.56</v>
      </c>
      <c r="G15" s="3">
        <f xml:space="preserve"> 10^( F15 - 12 ) * VLOOKUP( I15,AtomicWeights!D:G, 4, FALSE )</f>
        <v>1.0197228707245663E-3</v>
      </c>
      <c r="H15" t="str">
        <f t="shared" si="4"/>
        <v/>
      </c>
      <c r="I15" s="1" t="str">
        <f t="shared" si="11"/>
        <v>Si</v>
      </c>
      <c r="J15" s="1" t="str">
        <f t="shared" si="5"/>
        <v/>
      </c>
    </row>
    <row r="16" spans="1:21" x14ac:dyDescent="0.25">
      <c r="A16" t="s">
        <v>141</v>
      </c>
      <c r="B16" t="str">
        <f t="shared" si="6"/>
        <v>P)=5.56d0</v>
      </c>
      <c r="C16" t="str">
        <f t="shared" si="7"/>
        <v>5.56d0</v>
      </c>
      <c r="D16">
        <f t="shared" si="8"/>
        <v>5.56</v>
      </c>
      <c r="E16">
        <f t="shared" si="9"/>
        <v>0</v>
      </c>
      <c r="F16">
        <f t="shared" si="10"/>
        <v>5.56</v>
      </c>
      <c r="G16" s="3">
        <f xml:space="preserve"> 10^( F16 - 12 ) * VLOOKUP( I16,AtomicWeights!D:G, 4, FALSE )</f>
        <v>1.1245892892794002E-5</v>
      </c>
      <c r="H16" t="str">
        <f t="shared" si="4"/>
        <v/>
      </c>
      <c r="I16" s="1" t="str">
        <f t="shared" si="11"/>
        <v>P</v>
      </c>
      <c r="J16" s="1" t="str">
        <f t="shared" si="5"/>
        <v/>
      </c>
    </row>
    <row r="17" spans="1:10" x14ac:dyDescent="0.25">
      <c r="A17" t="s">
        <v>142</v>
      </c>
      <c r="B17" t="str">
        <f t="shared" si="6"/>
        <v>S)=7.20d0</v>
      </c>
      <c r="C17" t="str">
        <f t="shared" si="7"/>
        <v>7.20d0</v>
      </c>
      <c r="D17">
        <f t="shared" si="8"/>
        <v>7.2</v>
      </c>
      <c r="E17">
        <f t="shared" si="9"/>
        <v>0</v>
      </c>
      <c r="F17">
        <f t="shared" si="10"/>
        <v>7.2</v>
      </c>
      <c r="G17" s="3">
        <f xml:space="preserve"> 10^( F17 - 12 ) * VLOOKUP( I17,AtomicWeights!D:G, 4, FALSE )</f>
        <v>5.0819600216265583E-4</v>
      </c>
      <c r="H17" t="str">
        <f t="shared" si="4"/>
        <v/>
      </c>
      <c r="I17" s="1" t="str">
        <f t="shared" si="11"/>
        <v>S</v>
      </c>
      <c r="J17" s="1" t="str">
        <f t="shared" si="5"/>
        <v/>
      </c>
    </row>
    <row r="18" spans="1:10" x14ac:dyDescent="0.25">
      <c r="A18" t="s">
        <v>143</v>
      </c>
      <c r="B18" t="str">
        <f t="shared" si="6"/>
        <v>Cl)=5.28d0</v>
      </c>
      <c r="C18" t="str">
        <f t="shared" si="7"/>
        <v>5.28d0</v>
      </c>
      <c r="D18">
        <f t="shared" si="8"/>
        <v>5.28</v>
      </c>
      <c r="E18">
        <f t="shared" si="9"/>
        <v>0</v>
      </c>
      <c r="F18">
        <f t="shared" si="10"/>
        <v>5.28</v>
      </c>
      <c r="G18" s="3">
        <f xml:space="preserve"> 10^( F18 - 12 ) * VLOOKUP( I18,AtomicWeights!D:G, 4, FALSE )</f>
        <v>6.7554298833950907E-6</v>
      </c>
      <c r="H18" t="str">
        <f t="shared" si="4"/>
        <v/>
      </c>
      <c r="I18" s="1" t="str">
        <f t="shared" si="11"/>
        <v>Cl</v>
      </c>
      <c r="J18" s="1" t="str">
        <f t="shared" si="5"/>
        <v/>
      </c>
    </row>
    <row r="19" spans="1:10" x14ac:dyDescent="0.25">
      <c r="A19" t="s">
        <v>144</v>
      </c>
      <c r="B19" t="str">
        <f t="shared" si="6"/>
        <v>Ar)=6.40d0</v>
      </c>
      <c r="C19" t="str">
        <f t="shared" si="7"/>
        <v>6.40d0</v>
      </c>
      <c r="D19">
        <f t="shared" si="8"/>
        <v>6.4</v>
      </c>
      <c r="E19">
        <f t="shared" si="9"/>
        <v>0</v>
      </c>
      <c r="F19">
        <f t="shared" si="10"/>
        <v>6.4</v>
      </c>
      <c r="G19" s="3">
        <f xml:space="preserve"> 10^( F19 - 12 ) * VLOOKUP( I19,AtomicWeights!D:G, 4, FALSE )</f>
        <v>1.0034483916594473E-4</v>
      </c>
      <c r="H19" t="str">
        <f t="shared" si="4"/>
        <v/>
      </c>
      <c r="I19" s="1" t="str">
        <f t="shared" si="11"/>
        <v>Ar</v>
      </c>
      <c r="J19" s="1" t="str">
        <f t="shared" si="5"/>
        <v/>
      </c>
    </row>
    <row r="20" spans="1:10" x14ac:dyDescent="0.25">
      <c r="A20" t="s">
        <v>145</v>
      </c>
      <c r="B20" t="str">
        <f t="shared" si="6"/>
        <v>K)=5.13d0</v>
      </c>
      <c r="C20" t="str">
        <f t="shared" si="7"/>
        <v>5.13d0</v>
      </c>
      <c r="D20">
        <f t="shared" si="8"/>
        <v>5.13</v>
      </c>
      <c r="E20">
        <f t="shared" si="9"/>
        <v>0</v>
      </c>
      <c r="F20">
        <f t="shared" si="10"/>
        <v>5.13</v>
      </c>
      <c r="G20" s="3">
        <f xml:space="preserve"> 10^( F20 - 12 ) * VLOOKUP( I20,AtomicWeights!D:G, 4, FALSE )</f>
        <v>5.2742155472433153E-6</v>
      </c>
      <c r="H20" t="str">
        <f t="shared" si="4"/>
        <v/>
      </c>
      <c r="I20" s="1" t="str">
        <f t="shared" si="11"/>
        <v>K</v>
      </c>
      <c r="J20" s="1" t="str">
        <f t="shared" si="5"/>
        <v/>
      </c>
    </row>
    <row r="21" spans="1:10" x14ac:dyDescent="0.25">
      <c r="A21" t="s">
        <v>146</v>
      </c>
      <c r="B21" t="str">
        <f t="shared" si="6"/>
        <v>Ca)=6.35d0</v>
      </c>
      <c r="C21" t="str">
        <f t="shared" si="7"/>
        <v>6.35d0</v>
      </c>
      <c r="D21">
        <f t="shared" si="8"/>
        <v>6.35</v>
      </c>
      <c r="E21">
        <f t="shared" si="9"/>
        <v>0</v>
      </c>
      <c r="F21">
        <f t="shared" si="10"/>
        <v>6.35</v>
      </c>
      <c r="G21" s="3">
        <f xml:space="preserve"> 10^( F21 - 12 ) * VLOOKUP( I21,AtomicWeights!D:G, 4, FALSE )</f>
        <v>8.9723465791541657E-5</v>
      </c>
      <c r="H21" t="str">
        <f t="shared" si="4"/>
        <v/>
      </c>
      <c r="I21" s="1" t="str">
        <f t="shared" si="11"/>
        <v>Ca</v>
      </c>
      <c r="J21" s="1" t="str">
        <f t="shared" si="5"/>
        <v/>
      </c>
    </row>
    <row r="22" spans="1:10" x14ac:dyDescent="0.25">
      <c r="A22" t="s">
        <v>147</v>
      </c>
      <c r="B22" t="str">
        <f t="shared" si="6"/>
        <v>Sc)=3.10d0</v>
      </c>
      <c r="C22" t="str">
        <f t="shared" si="7"/>
        <v>3.10d0</v>
      </c>
      <c r="D22">
        <f t="shared" si="8"/>
        <v>3.1</v>
      </c>
      <c r="E22">
        <f t="shared" si="9"/>
        <v>0</v>
      </c>
      <c r="F22">
        <f t="shared" si="10"/>
        <v>3.1</v>
      </c>
      <c r="G22" s="3">
        <f xml:space="preserve"> 10^( F22 - 12 ) * VLOOKUP( I22,AtomicWeights!D:G, 4, FALSE )</f>
        <v>5.6596137509331307E-8</v>
      </c>
      <c r="H22" t="str">
        <f t="shared" si="4"/>
        <v/>
      </c>
      <c r="I22" s="1" t="str">
        <f t="shared" si="11"/>
        <v>Sc</v>
      </c>
      <c r="J22" s="1" t="str">
        <f t="shared" si="5"/>
        <v/>
      </c>
    </row>
    <row r="23" spans="1:10" x14ac:dyDescent="0.25">
      <c r="A23" t="s">
        <v>148</v>
      </c>
      <c r="B23" t="str">
        <f t="shared" si="6"/>
        <v>Ti)=4.94d0</v>
      </c>
      <c r="C23" t="str">
        <f t="shared" si="7"/>
        <v>4.94d0</v>
      </c>
      <c r="D23">
        <f t="shared" si="8"/>
        <v>4.9400000000000004</v>
      </c>
      <c r="E23">
        <f t="shared" si="9"/>
        <v>0</v>
      </c>
      <c r="F23">
        <f t="shared" si="10"/>
        <v>4.9400000000000004</v>
      </c>
      <c r="G23" s="3">
        <f xml:space="preserve"> 10^( F23 - 12 ) * VLOOKUP( I23,AtomicWeights!D:G, 4, FALSE )</f>
        <v>4.1690414160427706E-6</v>
      </c>
      <c r="H23" t="str">
        <f t="shared" si="4"/>
        <v/>
      </c>
      <c r="I23" s="1" t="str">
        <f t="shared" si="11"/>
        <v>Ti</v>
      </c>
      <c r="J23" s="1" t="str">
        <f t="shared" si="5"/>
        <v/>
      </c>
    </row>
    <row r="24" spans="1:10" x14ac:dyDescent="0.25">
      <c r="A24" t="s">
        <v>149</v>
      </c>
      <c r="B24" t="str">
        <f t="shared" si="6"/>
        <v>V)=4.02d0</v>
      </c>
      <c r="C24" t="str">
        <f t="shared" si="7"/>
        <v>4.02d0</v>
      </c>
      <c r="D24">
        <f t="shared" si="8"/>
        <v>4.0199999999999996</v>
      </c>
      <c r="E24">
        <f t="shared" si="9"/>
        <v>0</v>
      </c>
      <c r="F24">
        <f t="shared" si="10"/>
        <v>4.0199999999999996</v>
      </c>
      <c r="G24" s="3">
        <f xml:space="preserve"> 10^( F24 - 12 ) * VLOOKUP( I24,AtomicWeights!D:G, 4, FALSE )</f>
        <v>5.3342298930534787E-7</v>
      </c>
      <c r="H24" t="str">
        <f t="shared" si="4"/>
        <v/>
      </c>
      <c r="I24" s="1" t="str">
        <f t="shared" si="11"/>
        <v>V</v>
      </c>
      <c r="J24" s="1" t="str">
        <f t="shared" si="5"/>
        <v/>
      </c>
    </row>
    <row r="25" spans="1:10" x14ac:dyDescent="0.25">
      <c r="A25" t="s">
        <v>150</v>
      </c>
      <c r="B25" t="str">
        <f t="shared" si="6"/>
        <v>Cr)=5.69d0</v>
      </c>
      <c r="C25" t="str">
        <f t="shared" si="7"/>
        <v>5.69d0</v>
      </c>
      <c r="D25">
        <f t="shared" si="8"/>
        <v>5.69</v>
      </c>
      <c r="E25">
        <f t="shared" si="9"/>
        <v>0</v>
      </c>
      <c r="F25">
        <f t="shared" si="10"/>
        <v>5.69</v>
      </c>
      <c r="G25" s="3">
        <f xml:space="preserve"> 10^( F25 - 12 ) * VLOOKUP( I25,AtomicWeights!D:G, 4, FALSE )</f>
        <v>2.5466588469763664E-5</v>
      </c>
      <c r="H25" t="str">
        <f t="shared" si="4"/>
        <v/>
      </c>
      <c r="I25" s="1" t="str">
        <f t="shared" si="11"/>
        <v>Cr</v>
      </c>
      <c r="J25" s="1" t="str">
        <f t="shared" si="5"/>
        <v/>
      </c>
    </row>
    <row r="26" spans="1:10" x14ac:dyDescent="0.25">
      <c r="A26" t="s">
        <v>151</v>
      </c>
      <c r="B26" t="str">
        <f t="shared" si="6"/>
        <v>Mn)=5.53d0</v>
      </c>
      <c r="C26" t="str">
        <f t="shared" si="7"/>
        <v>5.53d0</v>
      </c>
      <c r="D26">
        <f t="shared" si="8"/>
        <v>5.53</v>
      </c>
      <c r="E26">
        <f t="shared" si="9"/>
        <v>0</v>
      </c>
      <c r="F26">
        <f t="shared" si="10"/>
        <v>5.53</v>
      </c>
      <c r="G26" s="3">
        <f xml:space="preserve"> 10^( F26 - 12 ) * VLOOKUP( I26,AtomicWeights!D:G, 4, FALSE )</f>
        <v>1.8615436853339155E-5</v>
      </c>
      <c r="H26" t="str">
        <f t="shared" si="4"/>
        <v/>
      </c>
      <c r="I26" s="1" t="str">
        <f t="shared" si="11"/>
        <v>Mn</v>
      </c>
      <c r="J26" s="1" t="str">
        <f t="shared" si="5"/>
        <v/>
      </c>
    </row>
    <row r="27" spans="1:10" x14ac:dyDescent="0.25">
      <c r="A27" t="s">
        <v>152</v>
      </c>
      <c r="B27" t="str">
        <f t="shared" si="6"/>
        <v>Fe)=7.50d0</v>
      </c>
      <c r="C27" t="str">
        <f t="shared" si="7"/>
        <v>7.50d0</v>
      </c>
      <c r="D27">
        <f t="shared" si="8"/>
        <v>7.5</v>
      </c>
      <c r="E27">
        <f t="shared" si="9"/>
        <v>0</v>
      </c>
      <c r="F27">
        <f t="shared" si="10"/>
        <v>7.5</v>
      </c>
      <c r="G27" s="3">
        <f xml:space="preserve"> 10^( F27 - 12 ) * VLOOKUP( I27,AtomicWeights!D:G, 4, FALSE )</f>
        <v>1.7659739593210288E-3</v>
      </c>
      <c r="H27" t="str">
        <f t="shared" si="4"/>
        <v/>
      </c>
      <c r="I27" s="1" t="str">
        <f t="shared" si="11"/>
        <v>Fe</v>
      </c>
      <c r="J27" s="1" t="str">
        <f t="shared" si="5"/>
        <v/>
      </c>
    </row>
    <row r="28" spans="1:10" x14ac:dyDescent="0.25">
      <c r="A28" t="s">
        <v>153</v>
      </c>
      <c r="B28" t="str">
        <f t="shared" si="6"/>
        <v>Co)=4.91d0</v>
      </c>
      <c r="C28" t="str">
        <f t="shared" si="7"/>
        <v>4.91d0</v>
      </c>
      <c r="D28">
        <f t="shared" si="8"/>
        <v>4.91</v>
      </c>
      <c r="E28">
        <f t="shared" si="9"/>
        <v>0</v>
      </c>
      <c r="F28">
        <f t="shared" si="10"/>
        <v>4.91</v>
      </c>
      <c r="G28" s="3">
        <f xml:space="preserve"> 10^( F28 - 12 ) * VLOOKUP( I28,AtomicWeights!D:G, 4, FALSE )</f>
        <v>4.7902703375202112E-6</v>
      </c>
      <c r="H28" t="str">
        <f t="shared" si="4"/>
        <v/>
      </c>
      <c r="I28" s="1" t="str">
        <f t="shared" si="11"/>
        <v>Co</v>
      </c>
      <c r="J28" s="1" t="str">
        <f t="shared" si="5"/>
        <v/>
      </c>
    </row>
    <row r="29" spans="1:10" x14ac:dyDescent="0.25">
      <c r="A29" t="s">
        <v>154</v>
      </c>
      <c r="B29" t="str">
        <f t="shared" si="6"/>
        <v>Ni)=6.25d0</v>
      </c>
      <c r="C29" t="str">
        <f t="shared" si="7"/>
        <v>6.25d0</v>
      </c>
      <c r="D29">
        <f t="shared" si="8"/>
        <v>6.25</v>
      </c>
      <c r="E29">
        <f t="shared" si="9"/>
        <v>0</v>
      </c>
      <c r="F29">
        <f t="shared" si="10"/>
        <v>6.25</v>
      </c>
      <c r="G29" s="3">
        <f xml:space="preserve"> 10^( F29 - 12 ) * VLOOKUP( I29,AtomicWeights!D:G, 4, FALSE )</f>
        <v>1.043732647251783E-4</v>
      </c>
      <c r="H29" t="str">
        <f t="shared" si="4"/>
        <v/>
      </c>
      <c r="I29" s="1" t="str">
        <f t="shared" si="11"/>
        <v>Ni</v>
      </c>
      <c r="J29" s="1" t="str">
        <f t="shared" si="5"/>
        <v/>
      </c>
    </row>
    <row r="30" spans="1:10" x14ac:dyDescent="0.25">
      <c r="A30" t="s">
        <v>155</v>
      </c>
      <c r="B30" t="str">
        <f t="shared" si="6"/>
        <v>Cu)=4.29d0</v>
      </c>
      <c r="C30" t="str">
        <f t="shared" si="7"/>
        <v>4.29d0</v>
      </c>
      <c r="D30">
        <f t="shared" si="8"/>
        <v>4.29</v>
      </c>
      <c r="E30">
        <f t="shared" si="9"/>
        <v>0</v>
      </c>
      <c r="F30">
        <f t="shared" si="10"/>
        <v>4.29</v>
      </c>
      <c r="G30" s="3">
        <f xml:space="preserve"> 10^( F30 - 12 ) * VLOOKUP( I30,AtomicWeights!D:G, 4, FALSE )</f>
        <v>1.2390482493622463E-6</v>
      </c>
      <c r="H30" t="str">
        <f t="shared" si="4"/>
        <v/>
      </c>
      <c r="I30" s="1" t="str">
        <f t="shared" si="11"/>
        <v>Cu</v>
      </c>
      <c r="J30" s="1" t="str">
        <f t="shared" si="5"/>
        <v/>
      </c>
    </row>
    <row r="31" spans="1:10" x14ac:dyDescent="0.25">
      <c r="A31" t="s">
        <v>156</v>
      </c>
      <c r="B31" t="str">
        <f t="shared" si="6"/>
        <v>Zn)=4.67d0</v>
      </c>
      <c r="C31" t="str">
        <f t="shared" si="7"/>
        <v>4.67d0</v>
      </c>
      <c r="D31">
        <f t="shared" si="8"/>
        <v>4.67</v>
      </c>
      <c r="E31">
        <f t="shared" si="9"/>
        <v>0</v>
      </c>
      <c r="F31">
        <f t="shared" si="10"/>
        <v>4.67</v>
      </c>
      <c r="G31" s="3">
        <f xml:space="preserve"> 10^( F31 - 12 ) * VLOOKUP( I31,AtomicWeights!D:G, 4, FALSE )</f>
        <v>3.0594087856454318E-6</v>
      </c>
      <c r="H31" t="str">
        <f t="shared" si="4"/>
        <v/>
      </c>
      <c r="I31" s="1" t="str">
        <f t="shared" si="11"/>
        <v>Zn</v>
      </c>
      <c r="J31" s="1" t="str">
        <f t="shared" si="5"/>
        <v/>
      </c>
    </row>
    <row r="32" spans="1:10" x14ac:dyDescent="0.25">
      <c r="A32" t="s">
        <v>157</v>
      </c>
      <c r="B32" t="str">
        <f t="shared" si="6"/>
        <v>Ga)=3.13d0</v>
      </c>
      <c r="C32" t="str">
        <f t="shared" si="7"/>
        <v>3.13d0</v>
      </c>
      <c r="D32">
        <f t="shared" si="8"/>
        <v>3.13</v>
      </c>
      <c r="E32">
        <f t="shared" si="9"/>
        <v>0</v>
      </c>
      <c r="F32">
        <f t="shared" si="10"/>
        <v>3.13</v>
      </c>
      <c r="G32" s="3">
        <f xml:space="preserve"> 10^( F32 - 12 ) * VLOOKUP( I32,AtomicWeights!D:G, 4, FALSE )</f>
        <v>9.4053739062937482E-8</v>
      </c>
      <c r="H32" t="str">
        <f t="shared" si="4"/>
        <v/>
      </c>
      <c r="I32" s="1" t="str">
        <f t="shared" si="11"/>
        <v>Ga</v>
      </c>
      <c r="J32" s="1" t="str">
        <f t="shared" si="5"/>
        <v/>
      </c>
    </row>
    <row r="33" spans="1:10" x14ac:dyDescent="0.25">
      <c r="A33" t="s">
        <v>158</v>
      </c>
      <c r="B33" t="str">
        <f t="shared" si="6"/>
        <v>Ge)=3.63d0</v>
      </c>
      <c r="C33" t="str">
        <f t="shared" si="7"/>
        <v>3.63d0</v>
      </c>
      <c r="D33">
        <f t="shared" si="8"/>
        <v>3.63</v>
      </c>
      <c r="E33">
        <f t="shared" si="9"/>
        <v>0</v>
      </c>
      <c r="F33">
        <f t="shared" si="10"/>
        <v>3.63</v>
      </c>
      <c r="G33" s="3">
        <f xml:space="preserve"> 10^( F33 - 12 ) * VLOOKUP( I33,AtomicWeights!D:G, 4, FALSE )</f>
        <v>3.0986736245747526E-7</v>
      </c>
      <c r="H33" t="str">
        <f t="shared" si="4"/>
        <v/>
      </c>
      <c r="I33" s="1" t="str">
        <f t="shared" si="11"/>
        <v>Ge</v>
      </c>
      <c r="J33" s="1" t="str">
        <f t="shared" si="5"/>
        <v/>
      </c>
    </row>
    <row r="34" spans="1:10" x14ac:dyDescent="0.25">
      <c r="A34" t="s">
        <v>159</v>
      </c>
      <c r="B34" t="str">
        <f t="shared" si="6"/>
        <v>As)=2.37d0</v>
      </c>
      <c r="C34" t="str">
        <f t="shared" si="7"/>
        <v>2.37d0</v>
      </c>
      <c r="D34">
        <f t="shared" si="8"/>
        <v>2.37</v>
      </c>
      <c r="E34">
        <f t="shared" si="9"/>
        <v>0</v>
      </c>
      <c r="F34">
        <f t="shared" si="10"/>
        <v>2.37</v>
      </c>
      <c r="G34" s="3">
        <f xml:space="preserve"> 10^( F34 - 12 ) * VLOOKUP( I34,AtomicWeights!D:G, 4, FALSE )</f>
        <v>1.7563196707258382E-8</v>
      </c>
      <c r="H34" t="str">
        <f t="shared" ref="H34:H65" si="21" xml:space="preserve"> IF( AND( ISNUMBER(MATCH(I34,U:U,0)), I34&lt;&gt;"H", I34&lt;&gt;"He"), "Y", "" )</f>
        <v/>
      </c>
      <c r="I34" s="1" t="str">
        <f t="shared" si="11"/>
        <v>As</v>
      </c>
      <c r="J34" s="1" t="str">
        <f t="shared" ref="J34:J65" si="22" xml:space="preserve"> IF( AND( ISNUMBER(MATCH(I34,U:U,0)), I34&lt;&gt;"H", I34&lt;&gt;"He"), G34 / $S$1, "" )</f>
        <v/>
      </c>
    </row>
    <row r="35" spans="1:10" x14ac:dyDescent="0.25">
      <c r="A35" t="s">
        <v>160</v>
      </c>
      <c r="B35" t="str">
        <f t="shared" si="6"/>
        <v>Se)=3.41d0</v>
      </c>
      <c r="C35" t="str">
        <f t="shared" si="7"/>
        <v>3.41d0</v>
      </c>
      <c r="D35">
        <f t="shared" si="8"/>
        <v>3.41</v>
      </c>
      <c r="E35">
        <f t="shared" si="9"/>
        <v>0</v>
      </c>
      <c r="F35">
        <f t="shared" si="10"/>
        <v>3.41</v>
      </c>
      <c r="G35" s="3">
        <f xml:space="preserve"> 10^( F35 - 12 ) * VLOOKUP( I35,AtomicWeights!D:G, 4, FALSE )</f>
        <v>2.0295845100742883E-7</v>
      </c>
      <c r="H35" t="str">
        <f t="shared" si="21"/>
        <v/>
      </c>
      <c r="I35" s="1" t="str">
        <f t="shared" si="11"/>
        <v>Se</v>
      </c>
      <c r="J35" s="1" t="str">
        <f t="shared" si="22"/>
        <v/>
      </c>
    </row>
    <row r="36" spans="1:10" x14ac:dyDescent="0.25">
      <c r="A36" t="s">
        <v>161</v>
      </c>
      <c r="B36" t="str">
        <f t="shared" si="6"/>
        <v>Br)=2.63d0</v>
      </c>
      <c r="C36" t="str">
        <f t="shared" si="7"/>
        <v>2.63d0</v>
      </c>
      <c r="D36">
        <f t="shared" si="8"/>
        <v>2.63</v>
      </c>
      <c r="E36">
        <f t="shared" si="9"/>
        <v>0</v>
      </c>
      <c r="F36">
        <f t="shared" si="10"/>
        <v>2.63</v>
      </c>
      <c r="G36" s="3">
        <f xml:space="preserve"> 10^( F36 - 12 ) * VLOOKUP( I36,AtomicWeights!D:G, 4, FALSE )</f>
        <v>3.4085409870322361E-8</v>
      </c>
      <c r="H36" t="str">
        <f t="shared" si="21"/>
        <v/>
      </c>
      <c r="I36" s="1" t="str">
        <f t="shared" si="11"/>
        <v>Br</v>
      </c>
      <c r="J36" s="1" t="str">
        <f t="shared" si="22"/>
        <v/>
      </c>
    </row>
    <row r="37" spans="1:10" x14ac:dyDescent="0.25">
      <c r="A37" t="s">
        <v>162</v>
      </c>
      <c r="B37" t="str">
        <f t="shared" si="6"/>
        <v>Kr)=3.31d0</v>
      </c>
      <c r="C37" t="str">
        <f t="shared" si="7"/>
        <v>3.31d0</v>
      </c>
      <c r="D37">
        <f t="shared" si="8"/>
        <v>3.31</v>
      </c>
      <c r="E37">
        <f t="shared" si="9"/>
        <v>0</v>
      </c>
      <c r="F37">
        <f t="shared" si="10"/>
        <v>3.31</v>
      </c>
      <c r="G37" s="3">
        <f xml:space="preserve"> 10^( F37 - 12 ) * VLOOKUP( I37,AtomicWeights!D:G, 4, FALSE )</f>
        <v>1.7109355628741682E-7</v>
      </c>
      <c r="H37" t="str">
        <f t="shared" si="21"/>
        <v/>
      </c>
      <c r="I37" s="1" t="str">
        <f t="shared" si="11"/>
        <v>Kr</v>
      </c>
      <c r="J37" s="1" t="str">
        <f t="shared" si="22"/>
        <v/>
      </c>
    </row>
    <row r="38" spans="1:10" x14ac:dyDescent="0.25">
      <c r="A38" t="s">
        <v>163</v>
      </c>
      <c r="B38" t="str">
        <f t="shared" si="6"/>
        <v>Rb)=2.41d0</v>
      </c>
      <c r="C38" t="str">
        <f t="shared" si="7"/>
        <v>2.41d0</v>
      </c>
      <c r="D38">
        <f t="shared" si="8"/>
        <v>2.41</v>
      </c>
      <c r="E38">
        <f t="shared" si="9"/>
        <v>0</v>
      </c>
      <c r="F38">
        <f t="shared" si="10"/>
        <v>2.41</v>
      </c>
      <c r="G38" s="3">
        <f xml:space="preserve"> 10^( F38 - 12 ) * VLOOKUP( I38,AtomicWeights!D:G, 4, FALSE )</f>
        <v>2.196860726825325E-8</v>
      </c>
      <c r="H38" t="str">
        <f t="shared" si="21"/>
        <v/>
      </c>
      <c r="I38" s="1" t="str">
        <f t="shared" si="11"/>
        <v>Rb</v>
      </c>
      <c r="J38" s="1" t="str">
        <f t="shared" si="22"/>
        <v/>
      </c>
    </row>
    <row r="39" spans="1:10" x14ac:dyDescent="0.25">
      <c r="A39" t="s">
        <v>164</v>
      </c>
      <c r="B39" t="str">
        <f t="shared" si="6"/>
        <v>Sr)=2.92d0</v>
      </c>
      <c r="C39" t="str">
        <f t="shared" si="7"/>
        <v>2.92d0</v>
      </c>
      <c r="D39">
        <f t="shared" si="8"/>
        <v>2.92</v>
      </c>
      <c r="E39">
        <f t="shared" si="9"/>
        <v>0</v>
      </c>
      <c r="F39">
        <f t="shared" si="10"/>
        <v>2.92</v>
      </c>
      <c r="G39" s="3">
        <f xml:space="preserve"> 10^( F39 - 12 ) * VLOOKUP( I39,AtomicWeights!D:G, 4, FALSE )</f>
        <v>7.2879141624015878E-8</v>
      </c>
      <c r="H39" t="str">
        <f t="shared" si="21"/>
        <v/>
      </c>
      <c r="I39" s="1" t="str">
        <f t="shared" si="11"/>
        <v>Sr</v>
      </c>
      <c r="J39" s="1" t="str">
        <f t="shared" si="22"/>
        <v/>
      </c>
    </row>
    <row r="40" spans="1:10" x14ac:dyDescent="0.25">
      <c r="A40" t="s">
        <v>165</v>
      </c>
      <c r="B40" t="str">
        <f t="shared" si="6"/>
        <v>Y)=2.23d0</v>
      </c>
      <c r="C40" t="str">
        <f t="shared" si="7"/>
        <v>2.23d0</v>
      </c>
      <c r="D40">
        <f t="shared" si="8"/>
        <v>2.23</v>
      </c>
      <c r="E40">
        <f t="shared" si="9"/>
        <v>0</v>
      </c>
      <c r="F40">
        <f t="shared" si="10"/>
        <v>2.23</v>
      </c>
      <c r="G40" s="3">
        <f xml:space="preserve"> 10^( F40 - 12 ) * VLOOKUP( I40,AtomicWeights!D:G, 4, FALSE )</f>
        <v>1.5098235192211098E-8</v>
      </c>
      <c r="H40" t="str">
        <f t="shared" si="21"/>
        <v/>
      </c>
      <c r="I40" s="1" t="str">
        <f t="shared" si="11"/>
        <v>Y</v>
      </c>
      <c r="J40" s="1" t="str">
        <f t="shared" si="22"/>
        <v/>
      </c>
    </row>
    <row r="41" spans="1:10" x14ac:dyDescent="0.25">
      <c r="A41" t="s">
        <v>166</v>
      </c>
      <c r="B41" t="str">
        <f t="shared" si="6"/>
        <v>Zr)=2.61d0</v>
      </c>
      <c r="C41" t="str">
        <f t="shared" si="7"/>
        <v>2.61d0</v>
      </c>
      <c r="D41">
        <f t="shared" si="8"/>
        <v>2.61</v>
      </c>
      <c r="E41">
        <f t="shared" si="9"/>
        <v>0</v>
      </c>
      <c r="F41">
        <f t="shared" si="10"/>
        <v>2.61</v>
      </c>
      <c r="G41" s="3">
        <f xml:space="preserve"> 10^( F41 - 12 ) * VLOOKUP( I41,AtomicWeights!D:G, 4, FALSE )</f>
        <v>3.7162858462402275E-8</v>
      </c>
      <c r="H41" t="str">
        <f t="shared" si="21"/>
        <v/>
      </c>
      <c r="I41" s="1" t="str">
        <f t="shared" si="11"/>
        <v>Zr</v>
      </c>
      <c r="J41" s="1" t="str">
        <f t="shared" si="22"/>
        <v/>
      </c>
    </row>
    <row r="42" spans="1:10" x14ac:dyDescent="0.25">
      <c r="A42" t="s">
        <v>167</v>
      </c>
      <c r="B42" t="str">
        <f t="shared" si="6"/>
        <v>Nb)=1.40d0</v>
      </c>
      <c r="C42" t="str">
        <f t="shared" si="7"/>
        <v>1.40d0</v>
      </c>
      <c r="D42">
        <f t="shared" si="8"/>
        <v>1.4</v>
      </c>
      <c r="E42">
        <f t="shared" si="9"/>
        <v>0</v>
      </c>
      <c r="F42">
        <f t="shared" si="10"/>
        <v>1.4</v>
      </c>
      <c r="G42" s="3">
        <f xml:space="preserve"> 10^( F42 - 12 ) * VLOOKUP( I42,AtomicWeights!D:G, 4, FALSE )</f>
        <v>2.3336932080582866E-9</v>
      </c>
      <c r="H42" t="str">
        <f t="shared" si="21"/>
        <v/>
      </c>
      <c r="I42" s="1" t="str">
        <f t="shared" si="11"/>
        <v>Nb</v>
      </c>
      <c r="J42" s="1" t="str">
        <f t="shared" si="22"/>
        <v/>
      </c>
    </row>
    <row r="43" spans="1:10" x14ac:dyDescent="0.25">
      <c r="A43" t="s">
        <v>168</v>
      </c>
      <c r="B43" t="str">
        <f t="shared" si="6"/>
        <v>Mo)=1.97d0</v>
      </c>
      <c r="C43" t="str">
        <f t="shared" si="7"/>
        <v>1.97d0</v>
      </c>
      <c r="D43">
        <f t="shared" si="8"/>
        <v>1.97</v>
      </c>
      <c r="E43">
        <f t="shared" si="9"/>
        <v>0</v>
      </c>
      <c r="F43">
        <f t="shared" si="10"/>
        <v>1.97</v>
      </c>
      <c r="G43" s="3">
        <f xml:space="preserve"> 10^( F43 - 12 ) * VLOOKUP( I43,AtomicWeights!D:G, 4, FALSE )</f>
        <v>8.9536417618463293E-9</v>
      </c>
      <c r="H43" t="str">
        <f t="shared" si="21"/>
        <v/>
      </c>
      <c r="I43" s="1" t="str">
        <f t="shared" si="11"/>
        <v>Mo</v>
      </c>
      <c r="J43" s="1" t="str">
        <f t="shared" si="22"/>
        <v/>
      </c>
    </row>
    <row r="44" spans="1:10" x14ac:dyDescent="0.25">
      <c r="A44" t="s">
        <v>169</v>
      </c>
      <c r="B44" t="str">
        <f t="shared" si="6"/>
        <v>Ru)=1.83d0</v>
      </c>
      <c r="C44" t="str">
        <f t="shared" si="7"/>
        <v>1.83d0</v>
      </c>
      <c r="D44">
        <f t="shared" si="8"/>
        <v>1.83</v>
      </c>
      <c r="E44">
        <f t="shared" si="9"/>
        <v>0</v>
      </c>
      <c r="F44">
        <f t="shared" si="10"/>
        <v>1.83</v>
      </c>
      <c r="G44" s="3">
        <f xml:space="preserve"> 10^( F44 - 12 ) * VLOOKUP( I44,AtomicWeights!D:G, 4, FALSE )</f>
        <v>6.8331706322867441E-9</v>
      </c>
      <c r="H44" t="str">
        <f t="shared" si="21"/>
        <v/>
      </c>
      <c r="I44" s="1" t="str">
        <f t="shared" si="11"/>
        <v>Ru</v>
      </c>
      <c r="J44" s="1" t="str">
        <f t="shared" si="22"/>
        <v/>
      </c>
    </row>
    <row r="45" spans="1:10" x14ac:dyDescent="0.25">
      <c r="A45" t="s">
        <v>170</v>
      </c>
      <c r="B45" t="str">
        <f t="shared" si="6"/>
        <v>Rh)=1.10d0</v>
      </c>
      <c r="C45" t="str">
        <f t="shared" si="7"/>
        <v>1.10d0</v>
      </c>
      <c r="D45">
        <f t="shared" si="8"/>
        <v>1.1000000000000001</v>
      </c>
      <c r="E45">
        <f t="shared" si="9"/>
        <v>0</v>
      </c>
      <c r="F45">
        <f t="shared" si="10"/>
        <v>1.1000000000000001</v>
      </c>
      <c r="G45" s="3">
        <f xml:space="preserve"> 10^( F45 - 12 ) * VLOOKUP( I45,AtomicWeights!D:G, 4, FALSE )</f>
        <v>1.2954971950067845E-9</v>
      </c>
      <c r="H45" t="str">
        <f t="shared" si="21"/>
        <v/>
      </c>
      <c r="I45" s="1" t="str">
        <f t="shared" si="11"/>
        <v>Rh</v>
      </c>
      <c r="J45" s="1" t="str">
        <f t="shared" si="22"/>
        <v/>
      </c>
    </row>
    <row r="46" spans="1:10" x14ac:dyDescent="0.25">
      <c r="A46" t="s">
        <v>171</v>
      </c>
      <c r="B46" t="str">
        <f t="shared" si="6"/>
        <v>Pd)=1.70d0</v>
      </c>
      <c r="C46" t="str">
        <f t="shared" si="7"/>
        <v>1.70d0</v>
      </c>
      <c r="D46">
        <f t="shared" si="8"/>
        <v>1.7</v>
      </c>
      <c r="E46">
        <f t="shared" si="9"/>
        <v>0</v>
      </c>
      <c r="F46">
        <f t="shared" si="10"/>
        <v>1.7</v>
      </c>
      <c r="G46" s="3">
        <f xml:space="preserve"> 10^( F46 - 12 ) * VLOOKUP( I46,AtomicWeights!D:G, 4, FALSE )</f>
        <v>5.3336345402614067E-9</v>
      </c>
      <c r="H46" t="str">
        <f t="shared" si="21"/>
        <v/>
      </c>
      <c r="I46" s="1" t="str">
        <f t="shared" si="11"/>
        <v>Pd</v>
      </c>
      <c r="J46" s="1" t="str">
        <f t="shared" si="22"/>
        <v/>
      </c>
    </row>
    <row r="47" spans="1:10" x14ac:dyDescent="0.25">
      <c r="A47" t="s">
        <v>172</v>
      </c>
      <c r="B47" t="str">
        <f t="shared" si="6"/>
        <v>Ag)=1.24d0</v>
      </c>
      <c r="C47" t="str">
        <f t="shared" si="7"/>
        <v>1.24d0</v>
      </c>
      <c r="D47">
        <f t="shared" si="8"/>
        <v>1.24</v>
      </c>
      <c r="E47">
        <f t="shared" si="9"/>
        <v>0</v>
      </c>
      <c r="F47">
        <f t="shared" si="10"/>
        <v>1.24</v>
      </c>
      <c r="G47" s="3">
        <f xml:space="preserve"> 10^( F47 - 12 ) * VLOOKUP( I47,AtomicWeights!D:G, 4, FALSE )</f>
        <v>1.8745344735570334E-9</v>
      </c>
      <c r="H47" t="str">
        <f t="shared" si="21"/>
        <v/>
      </c>
      <c r="I47" s="1" t="str">
        <f t="shared" si="11"/>
        <v>Ag</v>
      </c>
      <c r="J47" s="1" t="str">
        <f t="shared" si="22"/>
        <v/>
      </c>
    </row>
    <row r="48" spans="1:10" x14ac:dyDescent="0.25">
      <c r="A48" t="s">
        <v>173</v>
      </c>
      <c r="B48" t="str">
        <f t="shared" si="6"/>
        <v>Cd)=1.76d0</v>
      </c>
      <c r="C48" t="str">
        <f t="shared" si="7"/>
        <v>1.76d0</v>
      </c>
      <c r="D48">
        <f t="shared" si="8"/>
        <v>1.76</v>
      </c>
      <c r="E48">
        <f t="shared" si="9"/>
        <v>0</v>
      </c>
      <c r="F48">
        <f t="shared" si="10"/>
        <v>1.76</v>
      </c>
      <c r="G48" s="3">
        <f xml:space="preserve"> 10^( F48 - 12 ) * VLOOKUP( I48,AtomicWeights!D:G, 4, FALSE )</f>
        <v>6.4685778796007047E-9</v>
      </c>
      <c r="H48" t="str">
        <f t="shared" si="21"/>
        <v/>
      </c>
      <c r="I48" s="1" t="str">
        <f t="shared" si="11"/>
        <v>Cd</v>
      </c>
      <c r="J48" s="1" t="str">
        <f t="shared" si="22"/>
        <v/>
      </c>
    </row>
    <row r="49" spans="1:10" x14ac:dyDescent="0.25">
      <c r="A49" t="s">
        <v>174</v>
      </c>
      <c r="B49" t="str">
        <f t="shared" si="6"/>
        <v>In)=0.82d0</v>
      </c>
      <c r="C49" t="str">
        <f t="shared" si="7"/>
        <v>0.82d0</v>
      </c>
      <c r="D49">
        <f t="shared" si="8"/>
        <v>0.82</v>
      </c>
      <c r="E49">
        <f t="shared" si="9"/>
        <v>0</v>
      </c>
      <c r="F49">
        <f t="shared" si="10"/>
        <v>0.82</v>
      </c>
      <c r="G49" s="3">
        <f xml:space="preserve"> 10^( F49 - 12 ) * VLOOKUP( I49,AtomicWeights!D:G, 4, FALSE )</f>
        <v>7.5859500313335913E-10</v>
      </c>
      <c r="H49" t="str">
        <f t="shared" si="21"/>
        <v/>
      </c>
      <c r="I49" s="1" t="str">
        <f t="shared" si="11"/>
        <v>In</v>
      </c>
      <c r="J49" s="1" t="str">
        <f t="shared" si="22"/>
        <v/>
      </c>
    </row>
    <row r="50" spans="1:10" x14ac:dyDescent="0.25">
      <c r="A50" t="s">
        <v>175</v>
      </c>
      <c r="B50" t="str">
        <f t="shared" si="6"/>
        <v>Sn)=2.14d0</v>
      </c>
      <c r="C50" t="str">
        <f t="shared" si="7"/>
        <v>2.14d0</v>
      </c>
      <c r="D50">
        <f t="shared" si="8"/>
        <v>2.14</v>
      </c>
      <c r="E50">
        <f t="shared" si="9"/>
        <v>0</v>
      </c>
      <c r="F50">
        <f t="shared" si="10"/>
        <v>2.14</v>
      </c>
      <c r="G50" s="3">
        <f xml:space="preserve"> 10^( F50 - 12 ) * VLOOKUP( I50,AtomicWeights!D:G, 4, FALSE )</f>
        <v>1.6386541605100818E-8</v>
      </c>
      <c r="H50" t="str">
        <f t="shared" si="21"/>
        <v/>
      </c>
      <c r="I50" s="1" t="str">
        <f t="shared" si="11"/>
        <v>Sn</v>
      </c>
      <c r="J50" s="1" t="str">
        <f t="shared" si="22"/>
        <v/>
      </c>
    </row>
    <row r="51" spans="1:10" x14ac:dyDescent="0.25">
      <c r="A51" t="s">
        <v>176</v>
      </c>
      <c r="B51" t="str">
        <f t="shared" si="6"/>
        <v>Sb)=1.03d0</v>
      </c>
      <c r="C51" t="str">
        <f t="shared" si="7"/>
        <v>1.03d0</v>
      </c>
      <c r="D51">
        <f t="shared" si="8"/>
        <v>1.03</v>
      </c>
      <c r="E51">
        <f t="shared" si="9"/>
        <v>0</v>
      </c>
      <c r="F51">
        <f t="shared" si="10"/>
        <v>1.03</v>
      </c>
      <c r="G51" s="3">
        <f xml:space="preserve"> 10^( F51 - 12 ) * VLOOKUP( I51,AtomicWeights!D:G, 4, FALSE )</f>
        <v>1.3046819060573027E-9</v>
      </c>
      <c r="H51" t="str">
        <f t="shared" si="21"/>
        <v/>
      </c>
      <c r="I51" s="1" t="str">
        <f t="shared" si="11"/>
        <v>Sb</v>
      </c>
      <c r="J51" s="1" t="str">
        <f t="shared" si="22"/>
        <v/>
      </c>
    </row>
    <row r="52" spans="1:10" x14ac:dyDescent="0.25">
      <c r="A52" t="s">
        <v>177</v>
      </c>
      <c r="B52" t="str">
        <f t="shared" si="6"/>
        <v>Te)=2.24d0</v>
      </c>
      <c r="C52" t="str">
        <f t="shared" si="7"/>
        <v>2.24d0</v>
      </c>
      <c r="D52">
        <f t="shared" si="8"/>
        <v>2.2400000000000002</v>
      </c>
      <c r="E52">
        <f t="shared" si="9"/>
        <v>0</v>
      </c>
      <c r="F52">
        <f t="shared" si="10"/>
        <v>2.2400000000000002</v>
      </c>
      <c r="G52" s="3">
        <f xml:space="preserve"> 10^( F52 - 12 ) * VLOOKUP( I52,AtomicWeights!D:G, 4, FALSE )</f>
        <v>2.2174338574841973E-8</v>
      </c>
      <c r="H52" t="str">
        <f t="shared" si="21"/>
        <v/>
      </c>
      <c r="I52" s="1" t="str">
        <f t="shared" si="11"/>
        <v>Te</v>
      </c>
      <c r="J52" s="1" t="str">
        <f t="shared" si="22"/>
        <v/>
      </c>
    </row>
    <row r="53" spans="1:10" x14ac:dyDescent="0.25">
      <c r="A53" t="s">
        <v>178</v>
      </c>
      <c r="B53" t="str">
        <f t="shared" si="6"/>
        <v>I)=1.51d0</v>
      </c>
      <c r="C53" t="str">
        <f t="shared" si="7"/>
        <v>1.51d0</v>
      </c>
      <c r="D53">
        <f t="shared" si="8"/>
        <v>1.51</v>
      </c>
      <c r="E53">
        <f t="shared" si="9"/>
        <v>0</v>
      </c>
      <c r="F53">
        <f t="shared" si="10"/>
        <v>1.51</v>
      </c>
      <c r="G53" s="3">
        <f xml:space="preserve"> 10^( F53 - 12 ) * VLOOKUP( I53,AtomicWeights!D:G, 4, FALSE )</f>
        <v>4.1065329438997423E-9</v>
      </c>
      <c r="H53" t="str">
        <f t="shared" si="21"/>
        <v/>
      </c>
      <c r="I53" s="1" t="str">
        <f t="shared" si="11"/>
        <v>I</v>
      </c>
      <c r="J53" s="1" t="str">
        <f t="shared" si="22"/>
        <v/>
      </c>
    </row>
    <row r="54" spans="1:10" x14ac:dyDescent="0.25">
      <c r="A54" t="s">
        <v>179</v>
      </c>
      <c r="B54" t="str">
        <f t="shared" si="6"/>
        <v>Xe)=2.17d0</v>
      </c>
      <c r="C54" t="str">
        <f t="shared" si="7"/>
        <v>2.17d0</v>
      </c>
      <c r="D54">
        <f t="shared" si="8"/>
        <v>2.17</v>
      </c>
      <c r="E54">
        <f t="shared" si="9"/>
        <v>0</v>
      </c>
      <c r="F54">
        <f t="shared" si="10"/>
        <v>2.17</v>
      </c>
      <c r="G54" s="3">
        <f xml:space="preserve"> 10^( F54 - 12 ) * VLOOKUP( I54,AtomicWeights!D:G, 4, FALSE )</f>
        <v>1.9419657760776807E-8</v>
      </c>
      <c r="H54" t="str">
        <f t="shared" si="21"/>
        <v/>
      </c>
      <c r="I54" s="1" t="str">
        <f t="shared" si="11"/>
        <v>Xe</v>
      </c>
      <c r="J54" s="1" t="str">
        <f t="shared" si="22"/>
        <v/>
      </c>
    </row>
    <row r="55" spans="1:10" x14ac:dyDescent="0.25">
      <c r="A55" t="s">
        <v>180</v>
      </c>
      <c r="B55" t="str">
        <f t="shared" si="6"/>
        <v>Cs)=1.13d0</v>
      </c>
      <c r="C55" t="str">
        <f t="shared" si="7"/>
        <v>1.13d0</v>
      </c>
      <c r="D55">
        <f t="shared" si="8"/>
        <v>1.1299999999999999</v>
      </c>
      <c r="E55">
        <f t="shared" si="9"/>
        <v>0</v>
      </c>
      <c r="F55">
        <f t="shared" si="10"/>
        <v>1.1299999999999999</v>
      </c>
      <c r="G55" s="3">
        <f xml:space="preserve"> 10^( F55 - 12 ) * VLOOKUP( I55,AtomicWeights!D:G, 4, FALSE )</f>
        <v>1.7928391191084259E-9</v>
      </c>
      <c r="H55" t="str">
        <f t="shared" si="21"/>
        <v/>
      </c>
      <c r="I55" s="1" t="str">
        <f t="shared" si="11"/>
        <v>Cs</v>
      </c>
      <c r="J55" s="1" t="str">
        <f t="shared" si="22"/>
        <v/>
      </c>
    </row>
    <row r="56" spans="1:10" x14ac:dyDescent="0.25">
      <c r="A56" t="s">
        <v>181</v>
      </c>
      <c r="B56" t="str">
        <f t="shared" si="6"/>
        <v>Ba)=2.22d0</v>
      </c>
      <c r="C56" t="str">
        <f t="shared" si="7"/>
        <v>2.22d0</v>
      </c>
      <c r="D56">
        <f t="shared" si="8"/>
        <v>2.2200000000000002</v>
      </c>
      <c r="E56">
        <f t="shared" si="9"/>
        <v>0</v>
      </c>
      <c r="F56">
        <f t="shared" si="10"/>
        <v>2.2200000000000002</v>
      </c>
      <c r="G56" s="3">
        <f xml:space="preserve"> 10^( F56 - 12 ) * VLOOKUP( I56,AtomicWeights!D:G, 4, FALSE )</f>
        <v>2.2790609123767812E-8</v>
      </c>
      <c r="H56" t="str">
        <f t="shared" si="21"/>
        <v/>
      </c>
      <c r="I56" s="1" t="str">
        <f t="shared" si="11"/>
        <v>Ba</v>
      </c>
      <c r="J56" s="1" t="str">
        <f t="shared" si="22"/>
        <v/>
      </c>
    </row>
    <row r="57" spans="1:10" x14ac:dyDescent="0.25">
      <c r="A57" t="s">
        <v>182</v>
      </c>
      <c r="B57" t="str">
        <f t="shared" si="6"/>
        <v>La)=1.22d0</v>
      </c>
      <c r="C57" t="str">
        <f t="shared" si="7"/>
        <v>1.22d0</v>
      </c>
      <c r="D57">
        <f t="shared" si="8"/>
        <v>1.22</v>
      </c>
      <c r="E57">
        <f t="shared" si="9"/>
        <v>0</v>
      </c>
      <c r="F57">
        <f t="shared" si="10"/>
        <v>1.22</v>
      </c>
      <c r="G57" s="3">
        <f xml:space="preserve"> 10^( F57 - 12 ) * VLOOKUP( I57,AtomicWeights!D:G, 4, FALSE )</f>
        <v>2.3052574917106804E-9</v>
      </c>
      <c r="H57" t="str">
        <f t="shared" si="21"/>
        <v/>
      </c>
      <c r="I57" s="1" t="str">
        <f t="shared" si="11"/>
        <v>La</v>
      </c>
      <c r="J57" s="1" t="str">
        <f t="shared" si="22"/>
        <v/>
      </c>
    </row>
    <row r="58" spans="1:10" x14ac:dyDescent="0.25">
      <c r="A58" t="s">
        <v>183</v>
      </c>
      <c r="B58" t="str">
        <f t="shared" si="6"/>
        <v>Ce)=1.63d0</v>
      </c>
      <c r="C58" t="str">
        <f t="shared" si="7"/>
        <v>1.63d0</v>
      </c>
      <c r="D58">
        <f t="shared" si="8"/>
        <v>1.63</v>
      </c>
      <c r="E58">
        <f t="shared" si="9"/>
        <v>0</v>
      </c>
      <c r="F58">
        <f t="shared" si="10"/>
        <v>1.63</v>
      </c>
      <c r="G58" s="3">
        <f xml:space="preserve"> 10^( F58 - 12 ) * VLOOKUP( I58,AtomicWeights!D:G, 4, FALSE )</f>
        <v>5.9770189276884927E-9</v>
      </c>
      <c r="H58" t="str">
        <f t="shared" si="21"/>
        <v/>
      </c>
      <c r="I58" s="1" t="str">
        <f t="shared" si="11"/>
        <v>Ce</v>
      </c>
      <c r="J58" s="1" t="str">
        <f t="shared" si="22"/>
        <v/>
      </c>
    </row>
    <row r="59" spans="1:10" x14ac:dyDescent="0.25">
      <c r="A59" t="s">
        <v>184</v>
      </c>
      <c r="B59" t="str">
        <f t="shared" si="6"/>
        <v>Pr)=0.80d0</v>
      </c>
      <c r="C59" t="str">
        <f t="shared" si="7"/>
        <v>0.80d0</v>
      </c>
      <c r="D59">
        <f t="shared" si="8"/>
        <v>0.8</v>
      </c>
      <c r="E59">
        <f t="shared" si="9"/>
        <v>0</v>
      </c>
      <c r="F59">
        <f t="shared" si="10"/>
        <v>0.8</v>
      </c>
      <c r="G59" s="3">
        <f xml:space="preserve"> 10^( F59 - 12 ) * VLOOKUP( I59,AtomicWeights!D:G, 4, FALSE )</f>
        <v>8.8906716660944521E-10</v>
      </c>
      <c r="H59" t="str">
        <f t="shared" si="21"/>
        <v/>
      </c>
      <c r="I59" s="1" t="str">
        <f t="shared" si="11"/>
        <v>Pr</v>
      </c>
      <c r="J59" s="1" t="str">
        <f t="shared" si="22"/>
        <v/>
      </c>
    </row>
    <row r="60" spans="1:10" x14ac:dyDescent="0.25">
      <c r="A60" t="s">
        <v>185</v>
      </c>
      <c r="B60" t="str">
        <f t="shared" si="6"/>
        <v>Nd)=1.49d0</v>
      </c>
      <c r="C60" t="str">
        <f t="shared" si="7"/>
        <v>1.49d0</v>
      </c>
      <c r="D60">
        <f t="shared" si="8"/>
        <v>1.49</v>
      </c>
      <c r="E60">
        <f t="shared" si="9"/>
        <v>0</v>
      </c>
      <c r="F60">
        <f t="shared" si="10"/>
        <v>1.49</v>
      </c>
      <c r="G60" s="3">
        <f xml:space="preserve"> 10^( F60 - 12 ) * VLOOKUP( I60,AtomicWeights!D:G, 4, FALSE )</f>
        <v>4.4574421318575925E-9</v>
      </c>
      <c r="H60" t="str">
        <f t="shared" si="21"/>
        <v/>
      </c>
      <c r="I60" s="1" t="str">
        <f t="shared" si="11"/>
        <v>Nd</v>
      </c>
      <c r="J60" s="1" t="str">
        <f t="shared" si="22"/>
        <v/>
      </c>
    </row>
    <row r="61" spans="1:10" x14ac:dyDescent="0.25">
      <c r="A61" t="s">
        <v>186</v>
      </c>
      <c r="B61" t="str">
        <f t="shared" si="6"/>
        <v>Sm)=0.98d0</v>
      </c>
      <c r="C61" t="str">
        <f t="shared" si="7"/>
        <v>0.98d0</v>
      </c>
      <c r="D61">
        <f t="shared" si="8"/>
        <v>0.98</v>
      </c>
      <c r="E61">
        <f t="shared" si="9"/>
        <v>0</v>
      </c>
      <c r="F61">
        <f t="shared" si="10"/>
        <v>0.98</v>
      </c>
      <c r="G61" s="3">
        <f xml:space="preserve"> 10^( F61 - 12 ) * VLOOKUP( I61,AtomicWeights!D:G, 4, FALSE )</f>
        <v>1.4359268523418294E-9</v>
      </c>
      <c r="H61" t="str">
        <f t="shared" si="21"/>
        <v/>
      </c>
      <c r="I61" s="1" t="str">
        <f t="shared" si="11"/>
        <v>Sm</v>
      </c>
      <c r="J61" s="1" t="str">
        <f t="shared" si="22"/>
        <v/>
      </c>
    </row>
    <row r="62" spans="1:10" x14ac:dyDescent="0.25">
      <c r="A62" t="s">
        <v>187</v>
      </c>
      <c r="B62" t="str">
        <f t="shared" si="6"/>
        <v>Eu)=0.55d0</v>
      </c>
      <c r="C62" t="str">
        <f t="shared" si="7"/>
        <v>0.55d0</v>
      </c>
      <c r="D62">
        <f t="shared" si="8"/>
        <v>0.55000000000000004</v>
      </c>
      <c r="E62">
        <f t="shared" si="9"/>
        <v>0</v>
      </c>
      <c r="F62">
        <f t="shared" si="10"/>
        <v>0.55000000000000004</v>
      </c>
      <c r="G62" s="3">
        <f xml:space="preserve"> 10^( F62 - 12 ) * VLOOKUP( I62,AtomicWeights!D:G, 4, FALSE )</f>
        <v>5.3919216694880248E-10</v>
      </c>
      <c r="H62" t="str">
        <f t="shared" si="21"/>
        <v/>
      </c>
      <c r="I62" s="1" t="str">
        <f t="shared" si="11"/>
        <v>Eu</v>
      </c>
      <c r="J62" s="1" t="str">
        <f t="shared" si="22"/>
        <v/>
      </c>
    </row>
    <row r="63" spans="1:10" x14ac:dyDescent="0.25">
      <c r="A63" t="s">
        <v>188</v>
      </c>
      <c r="B63" t="str">
        <f t="shared" si="6"/>
        <v>Gd)=1.09d0</v>
      </c>
      <c r="C63" t="str">
        <f t="shared" si="7"/>
        <v>1.09d0</v>
      </c>
      <c r="D63">
        <f t="shared" si="8"/>
        <v>1.0900000000000001</v>
      </c>
      <c r="E63">
        <f t="shared" si="9"/>
        <v>0</v>
      </c>
      <c r="F63">
        <f t="shared" si="10"/>
        <v>1.0900000000000001</v>
      </c>
      <c r="G63" s="3">
        <f xml:space="preserve"> 10^( F63 - 12 ) * VLOOKUP( I63,AtomicWeights!D:G, 4, FALSE )</f>
        <v>1.9345976421024654E-9</v>
      </c>
      <c r="H63" t="str">
        <f t="shared" si="21"/>
        <v/>
      </c>
      <c r="I63" s="1" t="str">
        <f t="shared" si="11"/>
        <v>Gd</v>
      </c>
      <c r="J63" s="1" t="str">
        <f t="shared" si="22"/>
        <v/>
      </c>
    </row>
    <row r="64" spans="1:10" x14ac:dyDescent="0.25">
      <c r="A64" t="s">
        <v>189</v>
      </c>
      <c r="B64" t="str">
        <f t="shared" si="6"/>
        <v>Tb)=0.35d0</v>
      </c>
      <c r="C64" t="str">
        <f t="shared" si="7"/>
        <v>0.35d0</v>
      </c>
      <c r="D64">
        <f t="shared" si="8"/>
        <v>0.35</v>
      </c>
      <c r="E64">
        <f t="shared" si="9"/>
        <v>0</v>
      </c>
      <c r="F64">
        <f t="shared" si="10"/>
        <v>0.35</v>
      </c>
      <c r="G64" s="3">
        <f xml:space="preserve"> 10^( F64 - 12 ) * VLOOKUP( I64,AtomicWeights!D:G, 4, FALSE )</f>
        <v>3.5578951811215965E-10</v>
      </c>
      <c r="H64" t="str">
        <f t="shared" si="21"/>
        <v/>
      </c>
      <c r="I64" s="1" t="str">
        <f t="shared" si="11"/>
        <v>Tb</v>
      </c>
      <c r="J64" s="1" t="str">
        <f t="shared" si="22"/>
        <v/>
      </c>
    </row>
    <row r="65" spans="1:10" x14ac:dyDescent="0.25">
      <c r="A65" t="s">
        <v>190</v>
      </c>
      <c r="B65" t="str">
        <f t="shared" si="6"/>
        <v>Dy)=1.17d0</v>
      </c>
      <c r="C65" t="str">
        <f t="shared" si="7"/>
        <v>1.17d0</v>
      </c>
      <c r="D65">
        <f t="shared" si="8"/>
        <v>1.17</v>
      </c>
      <c r="E65">
        <f t="shared" si="9"/>
        <v>0</v>
      </c>
      <c r="F65">
        <f t="shared" si="10"/>
        <v>1.17</v>
      </c>
      <c r="G65" s="3">
        <f xml:space="preserve"> 10^( F65 - 12 ) * VLOOKUP( I65,AtomicWeights!D:G, 4, FALSE )</f>
        <v>2.4035511307733294E-9</v>
      </c>
      <c r="H65" t="str">
        <f t="shared" si="21"/>
        <v/>
      </c>
      <c r="I65" s="1" t="str">
        <f t="shared" si="11"/>
        <v>Dy</v>
      </c>
      <c r="J65" s="1" t="str">
        <f t="shared" si="22"/>
        <v/>
      </c>
    </row>
    <row r="66" spans="1:10" x14ac:dyDescent="0.25">
      <c r="A66" t="s">
        <v>191</v>
      </c>
      <c r="B66" t="str">
        <f t="shared" si="6"/>
        <v>Ho)=0.51d0</v>
      </c>
      <c r="C66" t="str">
        <f t="shared" si="7"/>
        <v>0.51d0</v>
      </c>
      <c r="D66">
        <f t="shared" si="8"/>
        <v>0.51</v>
      </c>
      <c r="E66">
        <f t="shared" si="9"/>
        <v>0</v>
      </c>
      <c r="F66">
        <f t="shared" si="10"/>
        <v>0.51</v>
      </c>
      <c r="G66" s="3">
        <f xml:space="preserve"> 10^( F66 - 12 ) * VLOOKUP( I66,AtomicWeights!D:G, 4, FALSE )</f>
        <v>5.337040538737359E-10</v>
      </c>
      <c r="H66" t="str">
        <f t="shared" ref="H66:H97" si="23" xml:space="preserve"> IF( AND( ISNUMBER(MATCH(I66,U:U,0)), I66&lt;&gt;"H", I66&lt;&gt;"He"), "Y", "" )</f>
        <v/>
      </c>
      <c r="I66" s="1" t="str">
        <f t="shared" si="11"/>
        <v>Ho</v>
      </c>
      <c r="J66" s="1" t="str">
        <f t="shared" ref="J66:J97" si="24" xml:space="preserve"> IF( AND( ISNUMBER(MATCH(I66,U:U,0)), I66&lt;&gt;"H", I66&lt;&gt;"He"), G66 / $S$1, "" )</f>
        <v/>
      </c>
    </row>
    <row r="67" spans="1:10" x14ac:dyDescent="0.25">
      <c r="A67" t="s">
        <v>192</v>
      </c>
      <c r="B67" t="str">
        <f t="shared" ref="B67:B84" si="25">SUBSTITUTE(SUBSTITUTE(SUBSTITUTE(SUBSTITUTE( A67, " ",""), "GS98_element_zfrac(e_",""), "!meteor",""), "!","" )</f>
        <v>Er)=0.97d0</v>
      </c>
      <c r="C67" t="str">
        <f t="shared" ref="C67:C84" si="26" xml:space="preserve"> MID( B67, SEARCH("=",B67)+1, 1000 )</f>
        <v>0.97d0</v>
      </c>
      <c r="D67">
        <f t="shared" ref="D67:D84" si="27" xml:space="preserve"> VALUE( LEFT( C67, SEARCH( "D",C67) - 1 ) )</f>
        <v>0.97</v>
      </c>
      <c r="E67">
        <f t="shared" ref="E67:E84" si="28" xml:space="preserve"> VALUE( MID( C67, SEARCH( "D",C67) + 1, 100 ) )</f>
        <v>0</v>
      </c>
      <c r="F67">
        <f t="shared" ref="F67:F84" si="29" xml:space="preserve"> D67 * 10^E67</f>
        <v>0.97</v>
      </c>
      <c r="G67" s="3">
        <f xml:space="preserve"> 10^( F67 - 12 ) * VLOOKUP( I67,AtomicWeights!D:G, 4, FALSE )</f>
        <v>1.5609611435130452E-9</v>
      </c>
      <c r="H67" t="str">
        <f t="shared" si="23"/>
        <v/>
      </c>
      <c r="I67" s="1" t="str">
        <f t="shared" ref="I67:I84" si="30" xml:space="preserve"> LEFT( B67, SEARCH( ")", B67 )-1 )</f>
        <v>Er</v>
      </c>
      <c r="J67" s="1" t="str">
        <f t="shared" si="24"/>
        <v/>
      </c>
    </row>
    <row r="68" spans="1:10" x14ac:dyDescent="0.25">
      <c r="A68" t="s">
        <v>193</v>
      </c>
      <c r="B68" t="str">
        <f t="shared" si="25"/>
        <v>Tm)=0.15d0</v>
      </c>
      <c r="C68" t="str">
        <f t="shared" si="26"/>
        <v>0.15d0</v>
      </c>
      <c r="D68">
        <f t="shared" si="27"/>
        <v>0.15</v>
      </c>
      <c r="E68">
        <f t="shared" si="28"/>
        <v>0</v>
      </c>
      <c r="F68">
        <f t="shared" si="29"/>
        <v>0.15</v>
      </c>
      <c r="G68" s="3">
        <f xml:space="preserve"> 10^( F68 - 12 ) * VLOOKUP( I68,AtomicWeights!D:G, 4, FALSE )</f>
        <v>2.3862591419618464E-10</v>
      </c>
      <c r="H68" t="str">
        <f t="shared" si="23"/>
        <v/>
      </c>
      <c r="I68" s="1" t="str">
        <f t="shared" si="30"/>
        <v>Tm</v>
      </c>
      <c r="J68" s="1" t="str">
        <f t="shared" si="24"/>
        <v/>
      </c>
    </row>
    <row r="69" spans="1:10" x14ac:dyDescent="0.25">
      <c r="A69" t="s">
        <v>194</v>
      </c>
      <c r="B69" t="str">
        <f t="shared" si="25"/>
        <v>Yb)=0.96d0</v>
      </c>
      <c r="C69" t="str">
        <f t="shared" si="26"/>
        <v>0.96d0</v>
      </c>
      <c r="D69">
        <f t="shared" si="27"/>
        <v>0.96</v>
      </c>
      <c r="E69">
        <f t="shared" si="28"/>
        <v>0</v>
      </c>
      <c r="F69">
        <f t="shared" si="29"/>
        <v>0.96</v>
      </c>
      <c r="G69" s="3">
        <f xml:space="preserve"> 10^( F69 - 12 ) * VLOOKUP( I69,AtomicWeights!D:G, 4, FALSE )</f>
        <v>1.5781435564214645E-9</v>
      </c>
      <c r="H69" t="str">
        <f t="shared" si="23"/>
        <v/>
      </c>
      <c r="I69" s="1" t="str">
        <f t="shared" si="30"/>
        <v>Yb</v>
      </c>
      <c r="J69" s="1" t="str">
        <f t="shared" si="24"/>
        <v/>
      </c>
    </row>
    <row r="70" spans="1:10" x14ac:dyDescent="0.25">
      <c r="A70" t="s">
        <v>195</v>
      </c>
      <c r="B70" t="str">
        <f t="shared" si="25"/>
        <v>Lu)=0.13d0</v>
      </c>
      <c r="C70" t="str">
        <f t="shared" si="26"/>
        <v>0.13d0</v>
      </c>
      <c r="D70">
        <f t="shared" si="27"/>
        <v>0.13</v>
      </c>
      <c r="E70">
        <f t="shared" si="28"/>
        <v>0</v>
      </c>
      <c r="F70">
        <f t="shared" si="29"/>
        <v>0.13</v>
      </c>
      <c r="G70" s="3">
        <f xml:space="preserve"> 10^( F70 - 12 ) * VLOOKUP( I70,AtomicWeights!D:G, 4, FALSE )</f>
        <v>2.3602398867841381E-10</v>
      </c>
      <c r="H70" t="str">
        <f t="shared" si="23"/>
        <v/>
      </c>
      <c r="I70" s="1" t="str">
        <f t="shared" si="30"/>
        <v>Lu</v>
      </c>
      <c r="J70" s="1" t="str">
        <f t="shared" si="24"/>
        <v/>
      </c>
    </row>
    <row r="71" spans="1:10" x14ac:dyDescent="0.25">
      <c r="A71" t="s">
        <v>196</v>
      </c>
      <c r="B71" t="str">
        <f t="shared" si="25"/>
        <v>Hf)=0.75d0</v>
      </c>
      <c r="C71" t="str">
        <f t="shared" si="26"/>
        <v>0.75d0</v>
      </c>
      <c r="D71">
        <f t="shared" si="27"/>
        <v>0.75</v>
      </c>
      <c r="E71">
        <f t="shared" si="28"/>
        <v>0</v>
      </c>
      <c r="F71">
        <f t="shared" si="29"/>
        <v>0.75</v>
      </c>
      <c r="G71" s="3">
        <f xml:space="preserve"> 10^( F71 - 12 ) * VLOOKUP( I71,AtomicWeights!D:G, 4, FALSE )</f>
        <v>1.0037230313322515E-9</v>
      </c>
      <c r="H71" t="str">
        <f t="shared" si="23"/>
        <v/>
      </c>
      <c r="I71" s="1" t="str">
        <f t="shared" si="30"/>
        <v>Hf</v>
      </c>
      <c r="J71" s="1" t="str">
        <f t="shared" si="24"/>
        <v/>
      </c>
    </row>
    <row r="72" spans="1:10" x14ac:dyDescent="0.25">
      <c r="A72" t="s">
        <v>197</v>
      </c>
      <c r="B72" t="str">
        <f t="shared" si="25"/>
        <v>Ta)=-0.13d0</v>
      </c>
      <c r="C72" t="str">
        <f t="shared" si="26"/>
        <v>-0.13d0</v>
      </c>
      <c r="D72">
        <f t="shared" si="27"/>
        <v>-0.13</v>
      </c>
      <c r="E72">
        <f t="shared" si="28"/>
        <v>0</v>
      </c>
      <c r="F72">
        <f t="shared" si="29"/>
        <v>-0.13</v>
      </c>
      <c r="G72" s="3">
        <f xml:space="preserve"> 10^( F72 - 12 ) * VLOOKUP( I72,AtomicWeights!D:G, 4, FALSE )</f>
        <v>1.3413853141189366E-10</v>
      </c>
      <c r="H72" t="str">
        <f t="shared" si="23"/>
        <v/>
      </c>
      <c r="I72" s="1" t="str">
        <f t="shared" si="30"/>
        <v>Ta</v>
      </c>
      <c r="J72" s="1" t="str">
        <f t="shared" si="24"/>
        <v/>
      </c>
    </row>
    <row r="73" spans="1:10" x14ac:dyDescent="0.25">
      <c r="A73" t="s">
        <v>198</v>
      </c>
      <c r="B73" t="str">
        <f t="shared" si="25"/>
        <v>W)=0.69d0</v>
      </c>
      <c r="C73" t="str">
        <f t="shared" si="26"/>
        <v>0.69d0</v>
      </c>
      <c r="D73">
        <f t="shared" si="27"/>
        <v>0.69</v>
      </c>
      <c r="E73">
        <f t="shared" si="28"/>
        <v>0</v>
      </c>
      <c r="F73">
        <f t="shared" si="29"/>
        <v>0.69</v>
      </c>
      <c r="G73" s="3">
        <f xml:space="preserve"> 10^( F73 - 12 ) * VLOOKUP( I73,AtomicWeights!D:G, 4, FALSE )</f>
        <v>9.0040938152694969E-10</v>
      </c>
      <c r="H73" t="str">
        <f t="shared" si="23"/>
        <v/>
      </c>
      <c r="I73" s="1" t="str">
        <f t="shared" si="30"/>
        <v>W</v>
      </c>
      <c r="J73" s="1" t="str">
        <f t="shared" si="24"/>
        <v/>
      </c>
    </row>
    <row r="74" spans="1:10" x14ac:dyDescent="0.25">
      <c r="A74" t="s">
        <v>199</v>
      </c>
      <c r="B74" t="str">
        <f t="shared" si="25"/>
        <v>Re)=0.28d0</v>
      </c>
      <c r="C74" t="str">
        <f t="shared" si="26"/>
        <v>0.28d0</v>
      </c>
      <c r="D74">
        <f t="shared" si="27"/>
        <v>0.28000000000000003</v>
      </c>
      <c r="E74">
        <f t="shared" si="28"/>
        <v>0</v>
      </c>
      <c r="F74">
        <f t="shared" si="29"/>
        <v>0.28000000000000003</v>
      </c>
      <c r="G74" s="3">
        <f xml:space="preserve"> 10^( F74 - 12 ) * VLOOKUP( I74,AtomicWeights!D:G, 4, FALSE )</f>
        <v>3.5481012390978048E-10</v>
      </c>
      <c r="H74" t="str">
        <f t="shared" si="23"/>
        <v/>
      </c>
      <c r="I74" s="1" t="str">
        <f t="shared" si="30"/>
        <v>Re</v>
      </c>
      <c r="J74" s="1" t="str">
        <f t="shared" si="24"/>
        <v/>
      </c>
    </row>
    <row r="75" spans="1:10" x14ac:dyDescent="0.25">
      <c r="A75" t="s">
        <v>200</v>
      </c>
      <c r="B75" t="str">
        <f t="shared" si="25"/>
        <v>Os)=1.39d0</v>
      </c>
      <c r="C75" t="str">
        <f t="shared" si="26"/>
        <v>1.39d0</v>
      </c>
      <c r="D75">
        <f t="shared" si="27"/>
        <v>1.39</v>
      </c>
      <c r="E75">
        <f t="shared" si="28"/>
        <v>0</v>
      </c>
      <c r="F75">
        <f t="shared" si="29"/>
        <v>1.39</v>
      </c>
      <c r="G75" s="3">
        <f xml:space="preserve"> 10^( F75 - 12 ) * VLOOKUP( I75,AtomicWeights!D:G, 4, FALSE )</f>
        <v>4.6695927703076255E-9</v>
      </c>
      <c r="H75" t="str">
        <f t="shared" si="23"/>
        <v/>
      </c>
      <c r="I75" s="1" t="str">
        <f t="shared" si="30"/>
        <v>Os</v>
      </c>
      <c r="J75" s="1" t="str">
        <f t="shared" si="24"/>
        <v/>
      </c>
    </row>
    <row r="76" spans="1:10" x14ac:dyDescent="0.25">
      <c r="A76" t="s">
        <v>201</v>
      </c>
      <c r="B76" t="str">
        <f t="shared" si="25"/>
        <v>Ir)=1.37d0</v>
      </c>
      <c r="C76" t="str">
        <f t="shared" si="26"/>
        <v>1.37d0</v>
      </c>
      <c r="D76">
        <f t="shared" si="27"/>
        <v>1.37</v>
      </c>
      <c r="E76">
        <f t="shared" si="28"/>
        <v>0</v>
      </c>
      <c r="F76">
        <f t="shared" si="29"/>
        <v>1.37</v>
      </c>
      <c r="G76" s="3">
        <f xml:space="preserve"> 10^( F76 - 12 ) * VLOOKUP( I76,AtomicWeights!D:G, 4, FALSE )</f>
        <v>4.5060766288079474E-9</v>
      </c>
      <c r="H76" t="str">
        <f t="shared" si="23"/>
        <v/>
      </c>
      <c r="I76" s="1" t="str">
        <f t="shared" si="30"/>
        <v>Ir</v>
      </c>
      <c r="J76" s="1" t="str">
        <f t="shared" si="24"/>
        <v/>
      </c>
    </row>
    <row r="77" spans="1:10" x14ac:dyDescent="0.25">
      <c r="A77" t="s">
        <v>202</v>
      </c>
      <c r="B77" t="str">
        <f t="shared" si="25"/>
        <v>Pt)=1.69d0</v>
      </c>
      <c r="C77" t="str">
        <f t="shared" si="26"/>
        <v>1.69d0</v>
      </c>
      <c r="D77">
        <f t="shared" si="27"/>
        <v>1.69</v>
      </c>
      <c r="E77">
        <f t="shared" si="28"/>
        <v>0</v>
      </c>
      <c r="F77">
        <f t="shared" si="29"/>
        <v>1.69</v>
      </c>
      <c r="G77" s="3">
        <f xml:space="preserve"> 10^( F77 - 12 ) * VLOOKUP( I77,AtomicWeights!D:G, 4, FALSE )</f>
        <v>9.5546052082396057E-9</v>
      </c>
      <c r="H77" t="str">
        <f t="shared" si="23"/>
        <v/>
      </c>
      <c r="I77" s="1" t="str">
        <f t="shared" si="30"/>
        <v>Pt</v>
      </c>
      <c r="J77" s="1" t="str">
        <f t="shared" si="24"/>
        <v/>
      </c>
    </row>
    <row r="78" spans="1:10" x14ac:dyDescent="0.25">
      <c r="A78" t="s">
        <v>203</v>
      </c>
      <c r="B78" t="str">
        <f t="shared" si="25"/>
        <v>Au)=0.85d0</v>
      </c>
      <c r="C78" t="str">
        <f t="shared" si="26"/>
        <v>0.85d0</v>
      </c>
      <c r="D78">
        <f t="shared" si="27"/>
        <v>0.85</v>
      </c>
      <c r="E78">
        <f t="shared" si="28"/>
        <v>0</v>
      </c>
      <c r="F78">
        <f t="shared" si="29"/>
        <v>0.85</v>
      </c>
      <c r="G78" s="3">
        <f xml:space="preserve"> 10^( F78 - 12 ) * VLOOKUP( I78,AtomicWeights!D:G, 4, FALSE )</f>
        <v>1.3944163165772918E-9</v>
      </c>
      <c r="H78" t="str">
        <f t="shared" si="23"/>
        <v/>
      </c>
      <c r="I78" s="1" t="str">
        <f t="shared" si="30"/>
        <v>Au</v>
      </c>
      <c r="J78" s="1" t="str">
        <f t="shared" si="24"/>
        <v/>
      </c>
    </row>
    <row r="79" spans="1:10" x14ac:dyDescent="0.25">
      <c r="A79" t="s">
        <v>204</v>
      </c>
      <c r="B79" t="str">
        <f t="shared" si="25"/>
        <v>Hg)=1.13d0</v>
      </c>
      <c r="C79" t="str">
        <f t="shared" si="26"/>
        <v>1.13d0</v>
      </c>
      <c r="D79">
        <f t="shared" si="27"/>
        <v>1.1299999999999999</v>
      </c>
      <c r="E79">
        <f t="shared" si="28"/>
        <v>0</v>
      </c>
      <c r="F79">
        <f t="shared" si="29"/>
        <v>1.1299999999999999</v>
      </c>
      <c r="G79" s="3">
        <f xml:space="preserve"> 10^( F79 - 12 ) * VLOOKUP( I79,AtomicWeights!D:G, 4, FALSE )</f>
        <v>2.7058846461905806E-9</v>
      </c>
      <c r="H79" t="str">
        <f t="shared" si="23"/>
        <v/>
      </c>
      <c r="I79" s="1" t="str">
        <f t="shared" si="30"/>
        <v>Hg</v>
      </c>
      <c r="J79" s="1" t="str">
        <f t="shared" si="24"/>
        <v/>
      </c>
    </row>
    <row r="80" spans="1:10" x14ac:dyDescent="0.25">
      <c r="A80" t="s">
        <v>205</v>
      </c>
      <c r="B80" t="str">
        <f t="shared" si="25"/>
        <v>Tl)=0.83d0</v>
      </c>
      <c r="C80" t="str">
        <f t="shared" si="26"/>
        <v>0.83d0</v>
      </c>
      <c r="D80">
        <f t="shared" si="27"/>
        <v>0.83</v>
      </c>
      <c r="E80">
        <f t="shared" si="28"/>
        <v>0</v>
      </c>
      <c r="F80">
        <f t="shared" si="29"/>
        <v>0.83</v>
      </c>
      <c r="G80" s="3">
        <f xml:space="preserve"> 10^( F80 - 12 ) * VLOOKUP( I80,AtomicWeights!D:G, 4, FALSE )</f>
        <v>1.3818006958443155E-9</v>
      </c>
      <c r="H80" t="str">
        <f t="shared" si="23"/>
        <v/>
      </c>
      <c r="I80" s="1" t="str">
        <f t="shared" si="30"/>
        <v>Tl</v>
      </c>
      <c r="J80" s="1" t="str">
        <f t="shared" si="24"/>
        <v/>
      </c>
    </row>
    <row r="81" spans="1:10" x14ac:dyDescent="0.25">
      <c r="A81" t="s">
        <v>206</v>
      </c>
      <c r="B81" t="str">
        <f t="shared" si="25"/>
        <v>Pb)=2.06d0</v>
      </c>
      <c r="C81" t="str">
        <f t="shared" si="26"/>
        <v>2.06d0</v>
      </c>
      <c r="D81">
        <f t="shared" si="27"/>
        <v>2.06</v>
      </c>
      <c r="E81">
        <f t="shared" si="28"/>
        <v>0</v>
      </c>
      <c r="F81">
        <f t="shared" si="29"/>
        <v>2.06</v>
      </c>
      <c r="G81" s="3">
        <f xml:space="preserve"> 10^( F81 - 12 ) * VLOOKUP( I81,AtomicWeights!D:G, 4, FALSE )</f>
        <v>2.3789743037415388E-8</v>
      </c>
      <c r="H81" t="str">
        <f t="shared" si="23"/>
        <v/>
      </c>
      <c r="I81" s="1" t="str">
        <f t="shared" si="30"/>
        <v>Pb</v>
      </c>
      <c r="J81" s="1" t="str">
        <f t="shared" si="24"/>
        <v/>
      </c>
    </row>
    <row r="82" spans="1:10" x14ac:dyDescent="0.25">
      <c r="A82" t="s">
        <v>207</v>
      </c>
      <c r="B82" t="str">
        <f t="shared" si="25"/>
        <v>Bi)=0.71d0</v>
      </c>
      <c r="C82" t="str">
        <f t="shared" si="26"/>
        <v>0.71d0</v>
      </c>
      <c r="D82">
        <f t="shared" si="27"/>
        <v>0.71</v>
      </c>
      <c r="E82">
        <f t="shared" si="28"/>
        <v>0</v>
      </c>
      <c r="F82">
        <f t="shared" si="29"/>
        <v>0.71</v>
      </c>
      <c r="G82" s="3">
        <f xml:space="preserve"> 10^( F82 - 12 ) * VLOOKUP( I82,AtomicWeights!D:G, 4, FALSE )</f>
        <v>1.0717796178522764E-9</v>
      </c>
      <c r="H82" t="str">
        <f t="shared" si="23"/>
        <v/>
      </c>
      <c r="I82" s="1" t="str">
        <f t="shared" si="30"/>
        <v>Bi</v>
      </c>
      <c r="J82" s="1" t="str">
        <f t="shared" si="24"/>
        <v/>
      </c>
    </row>
    <row r="83" spans="1:10" x14ac:dyDescent="0.25">
      <c r="A83" t="s">
        <v>208</v>
      </c>
      <c r="B83" t="str">
        <f t="shared" si="25"/>
        <v>Th)=0.09d0</v>
      </c>
      <c r="C83" t="str">
        <f t="shared" si="26"/>
        <v>0.09d0</v>
      </c>
      <c r="D83">
        <f t="shared" si="27"/>
        <v>0.09</v>
      </c>
      <c r="E83">
        <f t="shared" si="28"/>
        <v>0</v>
      </c>
      <c r="F83">
        <f t="shared" si="29"/>
        <v>0.09</v>
      </c>
      <c r="G83" s="3">
        <f xml:space="preserve"> 10^( F83 - 12 ) * VLOOKUP( I83,AtomicWeights!D:G, 4, FALSE )</f>
        <v>2.8546922806863944E-10</v>
      </c>
      <c r="H83" t="str">
        <f t="shared" si="23"/>
        <v/>
      </c>
      <c r="I83" s="1" t="str">
        <f t="shared" si="30"/>
        <v>Th</v>
      </c>
      <c r="J83" s="1" t="str">
        <f t="shared" si="24"/>
        <v/>
      </c>
    </row>
    <row r="84" spans="1:10" x14ac:dyDescent="0.25">
      <c r="A84" t="s">
        <v>209</v>
      </c>
      <c r="B84" t="str">
        <f t="shared" si="25"/>
        <v>U)=-0.50d0</v>
      </c>
      <c r="C84" t="str">
        <f t="shared" si="26"/>
        <v>-0.50d0</v>
      </c>
      <c r="D84">
        <f t="shared" si="27"/>
        <v>-0.5</v>
      </c>
      <c r="E84">
        <f t="shared" si="28"/>
        <v>0</v>
      </c>
      <c r="F84">
        <f t="shared" si="29"/>
        <v>-0.5</v>
      </c>
      <c r="G84" s="3">
        <f xml:space="preserve"> 10^( F84 - 12 ) * VLOOKUP( I84,AtomicWeights!D:G, 4, FALSE )</f>
        <v>7.5271350456722857E-11</v>
      </c>
      <c r="H84" t="str">
        <f t="shared" si="23"/>
        <v/>
      </c>
      <c r="I84" s="1" t="str">
        <f t="shared" si="30"/>
        <v>U</v>
      </c>
      <c r="J84" s="1" t="str">
        <f t="shared" si="2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DD4B-588B-41C5-B904-2A2932C071BB}">
  <dimension ref="A1:G12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1.42578125" bestFit="1" customWidth="1"/>
    <col min="4" max="7" width="9.140625" style="1"/>
  </cols>
  <sheetData>
    <row r="1" spans="1:7" x14ac:dyDescent="0.25">
      <c r="A1" t="s">
        <v>126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 t="str">
        <f t="shared" ref="B2:B65" si="0">IF( ISNUMBER(SEARCH( "periodic table",A2)),"", SUBSTITUTE(SUBSTITUTE(SUBSTITUTE(A2, " ",""), "element_atomic_weight(e_",""), "!wheredidthiscomefrom?","" ) )</f>
        <v/>
      </c>
      <c r="C2" t="str">
        <f xml:space="preserve"> IF( B2="", "", MID( B2, SEARCH("=",B2)+1, 1000 ) )</f>
        <v/>
      </c>
      <c r="D2" s="1" t="str">
        <f xml:space="preserve"> IF( B2="", "", LEFT( B2, SEARCH( ")", B2 )-1 ) )</f>
        <v/>
      </c>
      <c r="E2" s="1" t="str">
        <f xml:space="preserve"> IF( B2="", "", VALUE( LEFT( C2, SEARCH( "D",C2) - 1 ) ) )</f>
        <v/>
      </c>
      <c r="F2" s="1" t="str">
        <f xml:space="preserve"> IF( B2="", "", VALUE( MID( C2, SEARCH( "D",C2) + 1, 100 ) ) )</f>
        <v/>
      </c>
      <c r="G2" s="1" t="str">
        <f xml:space="preserve"> IF( B2="", "", E2 * 10^F2 )</f>
        <v/>
      </c>
    </row>
    <row r="3" spans="1:7" x14ac:dyDescent="0.25">
      <c r="A3" t="s">
        <v>7</v>
      </c>
      <c r="B3" t="str">
        <f t="shared" si="0"/>
        <v>h)=1.00794d0</v>
      </c>
      <c r="C3" t="str">
        <f t="shared" ref="C3:C66" si="1" xml:space="preserve"> IF( B3="", "", MID( B3, SEARCH("=",B3)+1, 1000 ) )</f>
        <v>1.00794d0</v>
      </c>
      <c r="D3" s="1" t="str">
        <f t="shared" ref="D3:D66" si="2" xml:space="preserve"> IF( B3="", "", LEFT( B3, SEARCH( ")", B3 )-1 ) )</f>
        <v>h</v>
      </c>
      <c r="E3" s="1">
        <f t="shared" ref="E3:E66" si="3" xml:space="preserve"> IF( B3="", "", VALUE( LEFT( C3, SEARCH( "D",C3) - 1 ) ) )</f>
        <v>1.0079400000000001</v>
      </c>
      <c r="F3" s="1">
        <f t="shared" ref="F3:F66" si="4" xml:space="preserve"> IF( B3="", "", VALUE( MID( C3, SEARCH( "D",C3) + 1, 100 ) ) )</f>
        <v>0</v>
      </c>
      <c r="G3" s="1">
        <f t="shared" ref="G3:G66" si="5" xml:space="preserve"> IF( B3="", "", E3 * 10^F3 )</f>
        <v>1.0079400000000001</v>
      </c>
    </row>
    <row r="4" spans="1:7" x14ac:dyDescent="0.25">
      <c r="A4" t="s">
        <v>8</v>
      </c>
      <c r="B4" t="str">
        <f t="shared" si="0"/>
        <v>he)=4.002602d0</v>
      </c>
      <c r="C4" t="str">
        <f t="shared" si="1"/>
        <v>4.002602d0</v>
      </c>
      <c r="D4" s="1" t="str">
        <f t="shared" si="2"/>
        <v>he</v>
      </c>
      <c r="E4" s="1">
        <f t="shared" si="3"/>
        <v>4.0026020000000004</v>
      </c>
      <c r="F4" s="1">
        <f t="shared" si="4"/>
        <v>0</v>
      </c>
      <c r="G4" s="1">
        <f t="shared" si="5"/>
        <v>4.0026020000000004</v>
      </c>
    </row>
    <row r="5" spans="1:7" x14ac:dyDescent="0.25">
      <c r="B5" t="str">
        <f t="shared" si="0"/>
        <v/>
      </c>
      <c r="C5" t="str">
        <f t="shared" si="1"/>
        <v/>
      </c>
      <c r="D5" s="1" t="str">
        <f t="shared" si="2"/>
        <v/>
      </c>
      <c r="E5" s="1" t="str">
        <f t="shared" si="3"/>
        <v/>
      </c>
      <c r="F5" s="1" t="str">
        <f t="shared" si="4"/>
        <v/>
      </c>
      <c r="G5" s="1" t="str">
        <f t="shared" si="5"/>
        <v/>
      </c>
    </row>
    <row r="6" spans="1:7" x14ac:dyDescent="0.25">
      <c r="A6" t="s">
        <v>9</v>
      </c>
      <c r="B6" t="str">
        <f t="shared" si="0"/>
        <v/>
      </c>
      <c r="C6" t="str">
        <f t="shared" si="1"/>
        <v/>
      </c>
      <c r="D6" s="1" t="str">
        <f t="shared" si="2"/>
        <v/>
      </c>
      <c r="E6" s="1" t="str">
        <f t="shared" si="3"/>
        <v/>
      </c>
      <c r="F6" s="1" t="str">
        <f t="shared" si="4"/>
        <v/>
      </c>
      <c r="G6" s="1" t="str">
        <f t="shared" si="5"/>
        <v/>
      </c>
    </row>
    <row r="7" spans="1:7" x14ac:dyDescent="0.25">
      <c r="A7" t="s">
        <v>10</v>
      </c>
      <c r="B7" t="str">
        <f t="shared" si="0"/>
        <v>li)=6.941d0</v>
      </c>
      <c r="C7" t="str">
        <f t="shared" si="1"/>
        <v>6.941d0</v>
      </c>
      <c r="D7" s="1" t="str">
        <f t="shared" si="2"/>
        <v>li</v>
      </c>
      <c r="E7" s="1">
        <f t="shared" si="3"/>
        <v>6.9409999999999998</v>
      </c>
      <c r="F7" s="1">
        <f t="shared" si="4"/>
        <v>0</v>
      </c>
      <c r="G7" s="1">
        <f t="shared" si="5"/>
        <v>6.9409999999999998</v>
      </c>
    </row>
    <row r="8" spans="1:7" x14ac:dyDescent="0.25">
      <c r="A8" t="s">
        <v>11</v>
      </c>
      <c r="B8" t="str">
        <f t="shared" si="0"/>
        <v>be)=9.012d0</v>
      </c>
      <c r="C8" t="str">
        <f t="shared" si="1"/>
        <v>9.012d0</v>
      </c>
      <c r="D8" s="1" t="str">
        <f t="shared" si="2"/>
        <v>be</v>
      </c>
      <c r="E8" s="1">
        <f t="shared" si="3"/>
        <v>9.0120000000000005</v>
      </c>
      <c r="F8" s="1">
        <f t="shared" si="4"/>
        <v>0</v>
      </c>
      <c r="G8" s="1">
        <f t="shared" si="5"/>
        <v>9.0120000000000005</v>
      </c>
    </row>
    <row r="9" spans="1:7" x14ac:dyDescent="0.25">
      <c r="A9" t="s">
        <v>12</v>
      </c>
      <c r="B9" t="str">
        <f t="shared" si="0"/>
        <v>b)=10.811d0</v>
      </c>
      <c r="C9" t="str">
        <f t="shared" si="1"/>
        <v>10.811d0</v>
      </c>
      <c r="D9" s="1" t="str">
        <f t="shared" si="2"/>
        <v>b</v>
      </c>
      <c r="E9" s="1">
        <f t="shared" si="3"/>
        <v>10.811</v>
      </c>
      <c r="F9" s="1">
        <f t="shared" si="4"/>
        <v>0</v>
      </c>
      <c r="G9" s="1">
        <f t="shared" si="5"/>
        <v>10.811</v>
      </c>
    </row>
    <row r="10" spans="1:7" x14ac:dyDescent="0.25">
      <c r="A10" t="s">
        <v>13</v>
      </c>
      <c r="B10" t="str">
        <f t="shared" si="0"/>
        <v>c)=12.0107d0</v>
      </c>
      <c r="C10" t="str">
        <f t="shared" si="1"/>
        <v>12.0107d0</v>
      </c>
      <c r="D10" s="1" t="str">
        <f t="shared" si="2"/>
        <v>c</v>
      </c>
      <c r="E10" s="1">
        <f t="shared" si="3"/>
        <v>12.0107</v>
      </c>
      <c r="F10" s="1">
        <f t="shared" si="4"/>
        <v>0</v>
      </c>
      <c r="G10" s="1">
        <f t="shared" si="5"/>
        <v>12.0107</v>
      </c>
    </row>
    <row r="11" spans="1:7" x14ac:dyDescent="0.25">
      <c r="A11" t="s">
        <v>14</v>
      </c>
      <c r="B11" t="str">
        <f t="shared" si="0"/>
        <v>n)=14.0067d0</v>
      </c>
      <c r="C11" t="str">
        <f t="shared" si="1"/>
        <v>14.0067d0</v>
      </c>
      <c r="D11" s="1" t="str">
        <f t="shared" si="2"/>
        <v>n</v>
      </c>
      <c r="E11" s="1">
        <f t="shared" si="3"/>
        <v>14.0067</v>
      </c>
      <c r="F11" s="1">
        <f t="shared" si="4"/>
        <v>0</v>
      </c>
      <c r="G11" s="1">
        <f t="shared" si="5"/>
        <v>14.0067</v>
      </c>
    </row>
    <row r="12" spans="1:7" x14ac:dyDescent="0.25">
      <c r="A12" t="s">
        <v>15</v>
      </c>
      <c r="B12" t="str">
        <f t="shared" si="0"/>
        <v>o)=15.9994d0</v>
      </c>
      <c r="C12" t="str">
        <f t="shared" si="1"/>
        <v>15.9994d0</v>
      </c>
      <c r="D12" s="1" t="str">
        <f t="shared" si="2"/>
        <v>o</v>
      </c>
      <c r="E12" s="1">
        <f t="shared" si="3"/>
        <v>15.9994</v>
      </c>
      <c r="F12" s="1">
        <f t="shared" si="4"/>
        <v>0</v>
      </c>
      <c r="G12" s="1">
        <f t="shared" si="5"/>
        <v>15.9994</v>
      </c>
    </row>
    <row r="13" spans="1:7" x14ac:dyDescent="0.25">
      <c r="A13" t="s">
        <v>16</v>
      </c>
      <c r="B13" t="str">
        <f t="shared" si="0"/>
        <v>f)=18.9984032d0</v>
      </c>
      <c r="C13" t="str">
        <f t="shared" si="1"/>
        <v>18.9984032d0</v>
      </c>
      <c r="D13" s="1" t="str">
        <f t="shared" si="2"/>
        <v>f</v>
      </c>
      <c r="E13" s="1">
        <f t="shared" si="3"/>
        <v>18.998403199999998</v>
      </c>
      <c r="F13" s="1">
        <f t="shared" si="4"/>
        <v>0</v>
      </c>
      <c r="G13" s="1">
        <f t="shared" si="5"/>
        <v>18.998403199999998</v>
      </c>
    </row>
    <row r="14" spans="1:7" x14ac:dyDescent="0.25">
      <c r="A14" t="s">
        <v>17</v>
      </c>
      <c r="B14" t="str">
        <f t="shared" si="0"/>
        <v>ne)=20.1797d0</v>
      </c>
      <c r="C14" t="str">
        <f t="shared" si="1"/>
        <v>20.1797d0</v>
      </c>
      <c r="D14" s="1" t="str">
        <f t="shared" si="2"/>
        <v>ne</v>
      </c>
      <c r="E14" s="1">
        <f t="shared" si="3"/>
        <v>20.1797</v>
      </c>
      <c r="F14" s="1">
        <f t="shared" si="4"/>
        <v>0</v>
      </c>
      <c r="G14" s="1">
        <f t="shared" si="5"/>
        <v>20.1797</v>
      </c>
    </row>
    <row r="15" spans="1:7" x14ac:dyDescent="0.25">
      <c r="B15" t="str">
        <f t="shared" si="0"/>
        <v/>
      </c>
      <c r="C15" t="str">
        <f t="shared" si="1"/>
        <v/>
      </c>
      <c r="D15" s="1" t="str">
        <f t="shared" si="2"/>
        <v/>
      </c>
      <c r="E15" s="1" t="str">
        <f t="shared" si="3"/>
        <v/>
      </c>
      <c r="F15" s="1" t="str">
        <f t="shared" si="4"/>
        <v/>
      </c>
      <c r="G15" s="1" t="str">
        <f t="shared" si="5"/>
        <v/>
      </c>
    </row>
    <row r="16" spans="1:7" x14ac:dyDescent="0.25">
      <c r="A16" t="s">
        <v>18</v>
      </c>
      <c r="B16" t="str">
        <f t="shared" si="0"/>
        <v/>
      </c>
      <c r="C16" t="str">
        <f t="shared" si="1"/>
        <v/>
      </c>
      <c r="D16" s="1" t="str">
        <f t="shared" si="2"/>
        <v/>
      </c>
      <c r="E16" s="1" t="str">
        <f t="shared" si="3"/>
        <v/>
      </c>
      <c r="F16" s="1" t="str">
        <f t="shared" si="4"/>
        <v/>
      </c>
      <c r="G16" s="1" t="str">
        <f t="shared" si="5"/>
        <v/>
      </c>
    </row>
    <row r="17" spans="1:7" x14ac:dyDescent="0.25">
      <c r="A17" t="s">
        <v>19</v>
      </c>
      <c r="B17" t="str">
        <f t="shared" si="0"/>
        <v>na)=22.989770d0</v>
      </c>
      <c r="C17" t="str">
        <f t="shared" si="1"/>
        <v>22.989770d0</v>
      </c>
      <c r="D17" s="1" t="str">
        <f t="shared" si="2"/>
        <v>na</v>
      </c>
      <c r="E17" s="1">
        <f t="shared" si="3"/>
        <v>22.98977</v>
      </c>
      <c r="F17" s="1">
        <f t="shared" si="4"/>
        <v>0</v>
      </c>
      <c r="G17" s="1">
        <f t="shared" si="5"/>
        <v>22.98977</v>
      </c>
    </row>
    <row r="18" spans="1:7" x14ac:dyDescent="0.25">
      <c r="A18" t="s">
        <v>20</v>
      </c>
      <c r="B18" t="str">
        <f t="shared" si="0"/>
        <v>mg)=24.3050d0</v>
      </c>
      <c r="C18" t="str">
        <f t="shared" si="1"/>
        <v>24.3050d0</v>
      </c>
      <c r="D18" s="1" t="str">
        <f t="shared" si="2"/>
        <v>mg</v>
      </c>
      <c r="E18" s="1">
        <f t="shared" si="3"/>
        <v>24.305</v>
      </c>
      <c r="F18" s="1">
        <f t="shared" si="4"/>
        <v>0</v>
      </c>
      <c r="G18" s="1">
        <f t="shared" si="5"/>
        <v>24.305</v>
      </c>
    </row>
    <row r="19" spans="1:7" x14ac:dyDescent="0.25">
      <c r="A19" t="s">
        <v>21</v>
      </c>
      <c r="B19" t="str">
        <f t="shared" si="0"/>
        <v>al)=26.981538d0</v>
      </c>
      <c r="C19" t="str">
        <f t="shared" si="1"/>
        <v>26.981538d0</v>
      </c>
      <c r="D19" s="1" t="str">
        <f t="shared" si="2"/>
        <v>al</v>
      </c>
      <c r="E19" s="1">
        <f t="shared" si="3"/>
        <v>26.981538</v>
      </c>
      <c r="F19" s="1">
        <f t="shared" si="4"/>
        <v>0</v>
      </c>
      <c r="G19" s="1">
        <f t="shared" si="5"/>
        <v>26.981538</v>
      </c>
    </row>
    <row r="20" spans="1:7" x14ac:dyDescent="0.25">
      <c r="A20" t="s">
        <v>22</v>
      </c>
      <c r="B20" t="str">
        <f t="shared" si="0"/>
        <v>si)=28.0855d0</v>
      </c>
      <c r="C20" t="str">
        <f t="shared" si="1"/>
        <v>28.0855d0</v>
      </c>
      <c r="D20" s="1" t="str">
        <f t="shared" si="2"/>
        <v>si</v>
      </c>
      <c r="E20" s="1">
        <f t="shared" si="3"/>
        <v>28.0855</v>
      </c>
      <c r="F20" s="1">
        <f t="shared" si="4"/>
        <v>0</v>
      </c>
      <c r="G20" s="1">
        <f t="shared" si="5"/>
        <v>28.0855</v>
      </c>
    </row>
    <row r="21" spans="1:7" x14ac:dyDescent="0.25">
      <c r="A21" t="s">
        <v>23</v>
      </c>
      <c r="B21" t="str">
        <f t="shared" si="0"/>
        <v>p)=30.973761d0</v>
      </c>
      <c r="C21" t="str">
        <f t="shared" si="1"/>
        <v>30.973761d0</v>
      </c>
      <c r="D21" s="1" t="str">
        <f t="shared" si="2"/>
        <v>p</v>
      </c>
      <c r="E21" s="1">
        <f t="shared" si="3"/>
        <v>30.973761</v>
      </c>
      <c r="F21" s="1">
        <f t="shared" si="4"/>
        <v>0</v>
      </c>
      <c r="G21" s="1">
        <f t="shared" si="5"/>
        <v>30.973761</v>
      </c>
    </row>
    <row r="22" spans="1:7" x14ac:dyDescent="0.25">
      <c r="A22" t="s">
        <v>24</v>
      </c>
      <c r="B22" t="str">
        <f t="shared" si="0"/>
        <v>s)=32.065d0</v>
      </c>
      <c r="C22" t="str">
        <f t="shared" si="1"/>
        <v>32.065d0</v>
      </c>
      <c r="D22" s="1" t="str">
        <f t="shared" si="2"/>
        <v>s</v>
      </c>
      <c r="E22" s="1">
        <f t="shared" si="3"/>
        <v>32.064999999999998</v>
      </c>
      <c r="F22" s="1">
        <f t="shared" si="4"/>
        <v>0</v>
      </c>
      <c r="G22" s="1">
        <f t="shared" si="5"/>
        <v>32.064999999999998</v>
      </c>
    </row>
    <row r="23" spans="1:7" x14ac:dyDescent="0.25">
      <c r="A23" t="s">
        <v>25</v>
      </c>
      <c r="B23" t="str">
        <f t="shared" si="0"/>
        <v>cl)=35.453d0</v>
      </c>
      <c r="C23" t="str">
        <f t="shared" si="1"/>
        <v>35.453d0</v>
      </c>
      <c r="D23" s="1" t="str">
        <f t="shared" si="2"/>
        <v>cl</v>
      </c>
      <c r="E23" s="1">
        <f t="shared" si="3"/>
        <v>35.453000000000003</v>
      </c>
      <c r="F23" s="1">
        <f t="shared" si="4"/>
        <v>0</v>
      </c>
      <c r="G23" s="1">
        <f t="shared" si="5"/>
        <v>35.453000000000003</v>
      </c>
    </row>
    <row r="24" spans="1:7" x14ac:dyDescent="0.25">
      <c r="A24" t="s">
        <v>26</v>
      </c>
      <c r="B24" t="str">
        <f t="shared" si="0"/>
        <v>ar)=39.948d0</v>
      </c>
      <c r="C24" t="str">
        <f t="shared" si="1"/>
        <v>39.948d0</v>
      </c>
      <c r="D24" s="1" t="str">
        <f t="shared" si="2"/>
        <v>ar</v>
      </c>
      <c r="E24" s="1">
        <f t="shared" si="3"/>
        <v>39.948</v>
      </c>
      <c r="F24" s="1">
        <f t="shared" si="4"/>
        <v>0</v>
      </c>
      <c r="G24" s="1">
        <f t="shared" si="5"/>
        <v>39.948</v>
      </c>
    </row>
    <row r="25" spans="1:7" x14ac:dyDescent="0.25">
      <c r="B25" t="str">
        <f t="shared" si="0"/>
        <v/>
      </c>
      <c r="C25" t="str">
        <f t="shared" si="1"/>
        <v/>
      </c>
      <c r="D25" s="1" t="str">
        <f t="shared" si="2"/>
        <v/>
      </c>
      <c r="E25" s="1" t="str">
        <f t="shared" si="3"/>
        <v/>
      </c>
      <c r="F25" s="1" t="str">
        <f t="shared" si="4"/>
        <v/>
      </c>
      <c r="G25" s="1" t="str">
        <f t="shared" si="5"/>
        <v/>
      </c>
    </row>
    <row r="26" spans="1:7" x14ac:dyDescent="0.25">
      <c r="A26" t="s">
        <v>27</v>
      </c>
      <c r="B26" t="str">
        <f t="shared" si="0"/>
        <v/>
      </c>
      <c r="C26" t="str">
        <f t="shared" si="1"/>
        <v/>
      </c>
      <c r="D26" s="1" t="str">
        <f t="shared" si="2"/>
        <v/>
      </c>
      <c r="E26" s="1" t="str">
        <f t="shared" si="3"/>
        <v/>
      </c>
      <c r="F26" s="1" t="str">
        <f t="shared" si="4"/>
        <v/>
      </c>
      <c r="G26" s="1" t="str">
        <f t="shared" si="5"/>
        <v/>
      </c>
    </row>
    <row r="27" spans="1:7" x14ac:dyDescent="0.25">
      <c r="A27" t="s">
        <v>28</v>
      </c>
      <c r="B27" t="str">
        <f t="shared" si="0"/>
        <v>k)=39.0983d0</v>
      </c>
      <c r="C27" t="str">
        <f t="shared" si="1"/>
        <v>39.0983d0</v>
      </c>
      <c r="D27" s="1" t="str">
        <f t="shared" si="2"/>
        <v>k</v>
      </c>
      <c r="E27" s="1">
        <f t="shared" si="3"/>
        <v>39.098300000000002</v>
      </c>
      <c r="F27" s="1">
        <f t="shared" si="4"/>
        <v>0</v>
      </c>
      <c r="G27" s="1">
        <f t="shared" si="5"/>
        <v>39.098300000000002</v>
      </c>
    </row>
    <row r="28" spans="1:7" x14ac:dyDescent="0.25">
      <c r="A28" t="s">
        <v>29</v>
      </c>
      <c r="B28" t="str">
        <f t="shared" si="0"/>
        <v>ca)=40.078d0</v>
      </c>
      <c r="C28" t="str">
        <f t="shared" si="1"/>
        <v>40.078d0</v>
      </c>
      <c r="D28" s="1" t="str">
        <f t="shared" si="2"/>
        <v>ca</v>
      </c>
      <c r="E28" s="1">
        <f t="shared" si="3"/>
        <v>40.078000000000003</v>
      </c>
      <c r="F28" s="1">
        <f t="shared" si="4"/>
        <v>0</v>
      </c>
      <c r="G28" s="1">
        <f t="shared" si="5"/>
        <v>40.078000000000003</v>
      </c>
    </row>
    <row r="29" spans="1:7" x14ac:dyDescent="0.25">
      <c r="A29" t="s">
        <v>30</v>
      </c>
      <c r="B29" t="str">
        <f t="shared" si="0"/>
        <v>sc)=44.955910d0</v>
      </c>
      <c r="C29" t="str">
        <f t="shared" si="1"/>
        <v>44.955910d0</v>
      </c>
      <c r="D29" s="1" t="str">
        <f t="shared" si="2"/>
        <v>sc</v>
      </c>
      <c r="E29" s="1">
        <f t="shared" si="3"/>
        <v>44.955910000000003</v>
      </c>
      <c r="F29" s="1">
        <f t="shared" si="4"/>
        <v>0</v>
      </c>
      <c r="G29" s="1">
        <f t="shared" si="5"/>
        <v>44.955910000000003</v>
      </c>
    </row>
    <row r="30" spans="1:7" x14ac:dyDescent="0.25">
      <c r="A30" t="s">
        <v>31</v>
      </c>
      <c r="B30" t="str">
        <f t="shared" si="0"/>
        <v>ti)=47.867d0</v>
      </c>
      <c r="C30" t="str">
        <f t="shared" si="1"/>
        <v>47.867d0</v>
      </c>
      <c r="D30" s="1" t="str">
        <f t="shared" si="2"/>
        <v>ti</v>
      </c>
      <c r="E30" s="1">
        <f t="shared" si="3"/>
        <v>47.866999999999997</v>
      </c>
      <c r="F30" s="1">
        <f t="shared" si="4"/>
        <v>0</v>
      </c>
      <c r="G30" s="1">
        <f t="shared" si="5"/>
        <v>47.866999999999997</v>
      </c>
    </row>
    <row r="31" spans="1:7" x14ac:dyDescent="0.25">
      <c r="A31" t="s">
        <v>32</v>
      </c>
      <c r="B31" t="str">
        <f t="shared" si="0"/>
        <v>v)=50.9415d0</v>
      </c>
      <c r="C31" t="str">
        <f t="shared" si="1"/>
        <v>50.9415d0</v>
      </c>
      <c r="D31" s="1" t="str">
        <f t="shared" si="2"/>
        <v>v</v>
      </c>
      <c r="E31" s="1">
        <f t="shared" si="3"/>
        <v>50.941499999999998</v>
      </c>
      <c r="F31" s="1">
        <f t="shared" si="4"/>
        <v>0</v>
      </c>
      <c r="G31" s="1">
        <f t="shared" si="5"/>
        <v>50.941499999999998</v>
      </c>
    </row>
    <row r="32" spans="1:7" x14ac:dyDescent="0.25">
      <c r="A32" t="s">
        <v>33</v>
      </c>
      <c r="B32" t="str">
        <f t="shared" si="0"/>
        <v>cr)=51.9961d0</v>
      </c>
      <c r="C32" t="str">
        <f t="shared" si="1"/>
        <v>51.9961d0</v>
      </c>
      <c r="D32" s="1" t="str">
        <f t="shared" si="2"/>
        <v>cr</v>
      </c>
      <c r="E32" s="1">
        <f t="shared" si="3"/>
        <v>51.996099999999998</v>
      </c>
      <c r="F32" s="1">
        <f t="shared" si="4"/>
        <v>0</v>
      </c>
      <c r="G32" s="1">
        <f t="shared" si="5"/>
        <v>51.996099999999998</v>
      </c>
    </row>
    <row r="33" spans="1:7" x14ac:dyDescent="0.25">
      <c r="A33" t="s">
        <v>34</v>
      </c>
      <c r="B33" t="str">
        <f t="shared" si="0"/>
        <v>mn)=54.938049d0</v>
      </c>
      <c r="C33" t="str">
        <f t="shared" si="1"/>
        <v>54.938049d0</v>
      </c>
      <c r="D33" s="1" t="str">
        <f t="shared" si="2"/>
        <v>mn</v>
      </c>
      <c r="E33" s="1">
        <f t="shared" si="3"/>
        <v>54.938048999999999</v>
      </c>
      <c r="F33" s="1">
        <f t="shared" si="4"/>
        <v>0</v>
      </c>
      <c r="G33" s="1">
        <f t="shared" si="5"/>
        <v>54.938048999999999</v>
      </c>
    </row>
    <row r="34" spans="1:7" x14ac:dyDescent="0.25">
      <c r="A34" t="s">
        <v>35</v>
      </c>
      <c r="B34" t="str">
        <f t="shared" si="0"/>
        <v>fe)=55.845d0</v>
      </c>
      <c r="C34" t="str">
        <f t="shared" si="1"/>
        <v>55.845d0</v>
      </c>
      <c r="D34" s="1" t="str">
        <f t="shared" si="2"/>
        <v>fe</v>
      </c>
      <c r="E34" s="1">
        <f t="shared" si="3"/>
        <v>55.844999999999999</v>
      </c>
      <c r="F34" s="1">
        <f t="shared" si="4"/>
        <v>0</v>
      </c>
      <c r="G34" s="1">
        <f t="shared" si="5"/>
        <v>55.844999999999999</v>
      </c>
    </row>
    <row r="35" spans="1:7" x14ac:dyDescent="0.25">
      <c r="A35" t="s">
        <v>36</v>
      </c>
      <c r="B35" t="str">
        <f t="shared" si="0"/>
        <v>co)=58.933200d0</v>
      </c>
      <c r="C35" t="str">
        <f t="shared" si="1"/>
        <v>58.933200d0</v>
      </c>
      <c r="D35" s="1" t="str">
        <f t="shared" si="2"/>
        <v>co</v>
      </c>
      <c r="E35" s="1">
        <f t="shared" si="3"/>
        <v>58.933199999999999</v>
      </c>
      <c r="F35" s="1">
        <f t="shared" si="4"/>
        <v>0</v>
      </c>
      <c r="G35" s="1">
        <f t="shared" si="5"/>
        <v>58.933199999999999</v>
      </c>
    </row>
    <row r="36" spans="1:7" x14ac:dyDescent="0.25">
      <c r="A36" t="s">
        <v>37</v>
      </c>
      <c r="B36" t="str">
        <f t="shared" si="0"/>
        <v>ni)=58.6934d0</v>
      </c>
      <c r="C36" t="str">
        <f t="shared" si="1"/>
        <v>58.6934d0</v>
      </c>
      <c r="D36" s="1" t="str">
        <f t="shared" si="2"/>
        <v>ni</v>
      </c>
      <c r="E36" s="1">
        <f t="shared" si="3"/>
        <v>58.693399999999997</v>
      </c>
      <c r="F36" s="1">
        <f t="shared" si="4"/>
        <v>0</v>
      </c>
      <c r="G36" s="1">
        <f t="shared" si="5"/>
        <v>58.693399999999997</v>
      </c>
    </row>
    <row r="37" spans="1:7" x14ac:dyDescent="0.25">
      <c r="A37" t="s">
        <v>38</v>
      </c>
      <c r="B37" t="str">
        <f t="shared" si="0"/>
        <v>cu)=63.546d0</v>
      </c>
      <c r="C37" t="str">
        <f t="shared" si="1"/>
        <v>63.546d0</v>
      </c>
      <c r="D37" s="1" t="str">
        <f t="shared" si="2"/>
        <v>cu</v>
      </c>
      <c r="E37" s="1">
        <f t="shared" si="3"/>
        <v>63.545999999999999</v>
      </c>
      <c r="F37" s="1">
        <f t="shared" si="4"/>
        <v>0</v>
      </c>
      <c r="G37" s="1">
        <f t="shared" si="5"/>
        <v>63.545999999999999</v>
      </c>
    </row>
    <row r="38" spans="1:7" x14ac:dyDescent="0.25">
      <c r="A38" t="s">
        <v>39</v>
      </c>
      <c r="B38" t="str">
        <f t="shared" si="0"/>
        <v>zn)=65.409d0</v>
      </c>
      <c r="C38" t="str">
        <f t="shared" si="1"/>
        <v>65.409d0</v>
      </c>
      <c r="D38" s="1" t="str">
        <f t="shared" si="2"/>
        <v>zn</v>
      </c>
      <c r="E38" s="1">
        <f t="shared" si="3"/>
        <v>65.409000000000006</v>
      </c>
      <c r="F38" s="1">
        <f t="shared" si="4"/>
        <v>0</v>
      </c>
      <c r="G38" s="1">
        <f t="shared" si="5"/>
        <v>65.409000000000006</v>
      </c>
    </row>
    <row r="39" spans="1:7" x14ac:dyDescent="0.25">
      <c r="A39" t="s">
        <v>40</v>
      </c>
      <c r="B39" t="str">
        <f t="shared" si="0"/>
        <v>ga)=69.723d0</v>
      </c>
      <c r="C39" t="str">
        <f t="shared" si="1"/>
        <v>69.723d0</v>
      </c>
      <c r="D39" s="1" t="str">
        <f t="shared" si="2"/>
        <v>ga</v>
      </c>
      <c r="E39" s="1">
        <f t="shared" si="3"/>
        <v>69.722999999999999</v>
      </c>
      <c r="F39" s="1">
        <f t="shared" si="4"/>
        <v>0</v>
      </c>
      <c r="G39" s="1">
        <f t="shared" si="5"/>
        <v>69.722999999999999</v>
      </c>
    </row>
    <row r="40" spans="1:7" x14ac:dyDescent="0.25">
      <c r="A40" t="s">
        <v>41</v>
      </c>
      <c r="B40" t="str">
        <f t="shared" si="0"/>
        <v>ge)=72.64d0</v>
      </c>
      <c r="C40" t="str">
        <f t="shared" si="1"/>
        <v>72.64d0</v>
      </c>
      <c r="D40" s="1" t="str">
        <f t="shared" si="2"/>
        <v>ge</v>
      </c>
      <c r="E40" s="1">
        <f t="shared" si="3"/>
        <v>72.64</v>
      </c>
      <c r="F40" s="1">
        <f t="shared" si="4"/>
        <v>0</v>
      </c>
      <c r="G40" s="1">
        <f t="shared" si="5"/>
        <v>72.64</v>
      </c>
    </row>
    <row r="41" spans="1:7" x14ac:dyDescent="0.25">
      <c r="A41" t="s">
        <v>42</v>
      </c>
      <c r="B41" t="str">
        <f t="shared" si="0"/>
        <v>as)=74.921d0</v>
      </c>
      <c r="C41" t="str">
        <f t="shared" si="1"/>
        <v>74.921d0</v>
      </c>
      <c r="D41" s="1" t="str">
        <f t="shared" si="2"/>
        <v>as</v>
      </c>
      <c r="E41" s="1">
        <f t="shared" si="3"/>
        <v>74.921000000000006</v>
      </c>
      <c r="F41" s="1">
        <f t="shared" si="4"/>
        <v>0</v>
      </c>
      <c r="G41" s="1">
        <f t="shared" si="5"/>
        <v>74.921000000000006</v>
      </c>
    </row>
    <row r="42" spans="1:7" x14ac:dyDescent="0.25">
      <c r="A42" t="s">
        <v>43</v>
      </c>
      <c r="B42" t="str">
        <f t="shared" si="0"/>
        <v>se)=78.96d0</v>
      </c>
      <c r="C42" t="str">
        <f t="shared" si="1"/>
        <v>78.96d0</v>
      </c>
      <c r="D42" s="1" t="str">
        <f t="shared" si="2"/>
        <v>se</v>
      </c>
      <c r="E42" s="1">
        <f t="shared" si="3"/>
        <v>78.959999999999994</v>
      </c>
      <c r="F42" s="1">
        <f t="shared" si="4"/>
        <v>0</v>
      </c>
      <c r="G42" s="1">
        <f t="shared" si="5"/>
        <v>78.959999999999994</v>
      </c>
    </row>
    <row r="43" spans="1:7" x14ac:dyDescent="0.25">
      <c r="A43" t="s">
        <v>44</v>
      </c>
      <c r="B43" t="str">
        <f t="shared" si="0"/>
        <v>br)=79.904d0</v>
      </c>
      <c r="C43" t="str">
        <f t="shared" si="1"/>
        <v>79.904d0</v>
      </c>
      <c r="D43" s="1" t="str">
        <f t="shared" si="2"/>
        <v>br</v>
      </c>
      <c r="E43" s="1">
        <f t="shared" si="3"/>
        <v>79.903999999999996</v>
      </c>
      <c r="F43" s="1">
        <f t="shared" si="4"/>
        <v>0</v>
      </c>
      <c r="G43" s="1">
        <f t="shared" si="5"/>
        <v>79.903999999999996</v>
      </c>
    </row>
    <row r="44" spans="1:7" x14ac:dyDescent="0.25">
      <c r="A44" t="s">
        <v>45</v>
      </c>
      <c r="B44" t="str">
        <f t="shared" si="0"/>
        <v>kr)=83.798d0</v>
      </c>
      <c r="C44" t="str">
        <f t="shared" si="1"/>
        <v>83.798d0</v>
      </c>
      <c r="D44" s="1" t="str">
        <f t="shared" si="2"/>
        <v>kr</v>
      </c>
      <c r="E44" s="1">
        <f t="shared" si="3"/>
        <v>83.798000000000002</v>
      </c>
      <c r="F44" s="1">
        <f t="shared" si="4"/>
        <v>0</v>
      </c>
      <c r="G44" s="1">
        <f t="shared" si="5"/>
        <v>83.798000000000002</v>
      </c>
    </row>
    <row r="45" spans="1:7" x14ac:dyDescent="0.25">
      <c r="B45" t="str">
        <f t="shared" si="0"/>
        <v/>
      </c>
      <c r="C45" t="str">
        <f t="shared" si="1"/>
        <v/>
      </c>
      <c r="D45" s="1" t="str">
        <f t="shared" si="2"/>
        <v/>
      </c>
      <c r="E45" s="1" t="str">
        <f t="shared" si="3"/>
        <v/>
      </c>
      <c r="F45" s="1" t="str">
        <f t="shared" si="4"/>
        <v/>
      </c>
      <c r="G45" s="1" t="str">
        <f t="shared" si="5"/>
        <v/>
      </c>
    </row>
    <row r="46" spans="1:7" x14ac:dyDescent="0.25">
      <c r="A46" t="s">
        <v>46</v>
      </c>
      <c r="B46" t="str">
        <f t="shared" si="0"/>
        <v/>
      </c>
      <c r="C46" t="str">
        <f t="shared" si="1"/>
        <v/>
      </c>
      <c r="D46" s="1" t="str">
        <f t="shared" si="2"/>
        <v/>
      </c>
      <c r="E46" s="1" t="str">
        <f t="shared" si="3"/>
        <v/>
      </c>
      <c r="F46" s="1" t="str">
        <f t="shared" si="4"/>
        <v/>
      </c>
      <c r="G46" s="1" t="str">
        <f t="shared" si="5"/>
        <v/>
      </c>
    </row>
    <row r="47" spans="1:7" x14ac:dyDescent="0.25">
      <c r="A47" t="s">
        <v>47</v>
      </c>
      <c r="B47" t="str">
        <f t="shared" si="0"/>
        <v>rb)=85.4678d0</v>
      </c>
      <c r="C47" t="str">
        <f t="shared" si="1"/>
        <v>85.4678d0</v>
      </c>
      <c r="D47" s="1" t="str">
        <f t="shared" si="2"/>
        <v>rb</v>
      </c>
      <c r="E47" s="1">
        <f t="shared" si="3"/>
        <v>85.467799999999997</v>
      </c>
      <c r="F47" s="1">
        <f t="shared" si="4"/>
        <v>0</v>
      </c>
      <c r="G47" s="1">
        <f t="shared" si="5"/>
        <v>85.467799999999997</v>
      </c>
    </row>
    <row r="48" spans="1:7" x14ac:dyDescent="0.25">
      <c r="A48" t="s">
        <v>48</v>
      </c>
      <c r="B48" t="str">
        <f t="shared" si="0"/>
        <v>sr)=87.62d0</v>
      </c>
      <c r="C48" t="str">
        <f t="shared" si="1"/>
        <v>87.62d0</v>
      </c>
      <c r="D48" s="1" t="str">
        <f t="shared" si="2"/>
        <v>sr</v>
      </c>
      <c r="E48" s="1">
        <f t="shared" si="3"/>
        <v>87.62</v>
      </c>
      <c r="F48" s="1">
        <f t="shared" si="4"/>
        <v>0</v>
      </c>
      <c r="G48" s="1">
        <f t="shared" si="5"/>
        <v>87.62</v>
      </c>
    </row>
    <row r="49" spans="1:7" x14ac:dyDescent="0.25">
      <c r="A49" t="s">
        <v>49</v>
      </c>
      <c r="B49" t="str">
        <f t="shared" si="0"/>
        <v>y)=88.905d0</v>
      </c>
      <c r="C49" t="str">
        <f t="shared" si="1"/>
        <v>88.905d0</v>
      </c>
      <c r="D49" s="1" t="str">
        <f t="shared" si="2"/>
        <v>y</v>
      </c>
      <c r="E49" s="1">
        <f t="shared" si="3"/>
        <v>88.905000000000001</v>
      </c>
      <c r="F49" s="1">
        <f t="shared" si="4"/>
        <v>0</v>
      </c>
      <c r="G49" s="1">
        <f t="shared" si="5"/>
        <v>88.905000000000001</v>
      </c>
    </row>
    <row r="50" spans="1:7" x14ac:dyDescent="0.25">
      <c r="A50" t="s">
        <v>50</v>
      </c>
      <c r="B50" t="str">
        <f t="shared" si="0"/>
        <v>zr)=91.224d0</v>
      </c>
      <c r="C50" t="str">
        <f t="shared" si="1"/>
        <v>91.224d0</v>
      </c>
      <c r="D50" s="1" t="str">
        <f t="shared" si="2"/>
        <v>zr</v>
      </c>
      <c r="E50" s="1">
        <f t="shared" si="3"/>
        <v>91.224000000000004</v>
      </c>
      <c r="F50" s="1">
        <f t="shared" si="4"/>
        <v>0</v>
      </c>
      <c r="G50" s="1">
        <f t="shared" si="5"/>
        <v>91.224000000000004</v>
      </c>
    </row>
    <row r="51" spans="1:7" x14ac:dyDescent="0.25">
      <c r="A51" t="s">
        <v>51</v>
      </c>
      <c r="B51" t="str">
        <f t="shared" si="0"/>
        <v>nb)=92.906d0</v>
      </c>
      <c r="C51" t="str">
        <f t="shared" si="1"/>
        <v>92.906d0</v>
      </c>
      <c r="D51" s="1" t="str">
        <f t="shared" si="2"/>
        <v>nb</v>
      </c>
      <c r="E51" s="1">
        <f t="shared" si="3"/>
        <v>92.906000000000006</v>
      </c>
      <c r="F51" s="1">
        <f t="shared" si="4"/>
        <v>0</v>
      </c>
      <c r="G51" s="1">
        <f t="shared" si="5"/>
        <v>92.906000000000006</v>
      </c>
    </row>
    <row r="52" spans="1:7" x14ac:dyDescent="0.25">
      <c r="A52" t="s">
        <v>52</v>
      </c>
      <c r="B52" t="str">
        <f t="shared" si="0"/>
        <v>mo)=95.94d0</v>
      </c>
      <c r="C52" t="str">
        <f t="shared" si="1"/>
        <v>95.94d0</v>
      </c>
      <c r="D52" s="1" t="str">
        <f t="shared" si="2"/>
        <v>mo</v>
      </c>
      <c r="E52" s="1">
        <f t="shared" si="3"/>
        <v>95.94</v>
      </c>
      <c r="F52" s="1">
        <f t="shared" si="4"/>
        <v>0</v>
      </c>
      <c r="G52" s="1">
        <f t="shared" si="5"/>
        <v>95.94</v>
      </c>
    </row>
    <row r="53" spans="1:7" x14ac:dyDescent="0.25">
      <c r="A53" t="s">
        <v>53</v>
      </c>
      <c r="B53" t="str">
        <f t="shared" si="0"/>
        <v>tc)=97.9072d0</v>
      </c>
      <c r="C53" t="str">
        <f t="shared" si="1"/>
        <v>97.9072d0</v>
      </c>
      <c r="D53" s="1" t="str">
        <f t="shared" si="2"/>
        <v>tc</v>
      </c>
      <c r="E53" s="1">
        <f t="shared" si="3"/>
        <v>97.907200000000003</v>
      </c>
      <c r="F53" s="1">
        <f t="shared" si="4"/>
        <v>0</v>
      </c>
      <c r="G53" s="1">
        <f t="shared" si="5"/>
        <v>97.907200000000003</v>
      </c>
    </row>
    <row r="54" spans="1:7" x14ac:dyDescent="0.25">
      <c r="A54" t="s">
        <v>54</v>
      </c>
      <c r="B54" t="str">
        <f t="shared" si="0"/>
        <v>ru)=101.07d0</v>
      </c>
      <c r="C54" t="str">
        <f t="shared" si="1"/>
        <v>101.07d0</v>
      </c>
      <c r="D54" s="1" t="str">
        <f t="shared" si="2"/>
        <v>ru</v>
      </c>
      <c r="E54" s="1">
        <f t="shared" si="3"/>
        <v>101.07</v>
      </c>
      <c r="F54" s="1">
        <f t="shared" si="4"/>
        <v>0</v>
      </c>
      <c r="G54" s="1">
        <f t="shared" si="5"/>
        <v>101.07</v>
      </c>
    </row>
    <row r="55" spans="1:7" x14ac:dyDescent="0.25">
      <c r="A55" t="s">
        <v>55</v>
      </c>
      <c r="B55" t="str">
        <f t="shared" si="0"/>
        <v>rh)=102.905d0</v>
      </c>
      <c r="C55" t="str">
        <f t="shared" si="1"/>
        <v>102.905d0</v>
      </c>
      <c r="D55" s="1" t="str">
        <f t="shared" si="2"/>
        <v>rh</v>
      </c>
      <c r="E55" s="1">
        <f t="shared" si="3"/>
        <v>102.905</v>
      </c>
      <c r="F55" s="1">
        <f t="shared" si="4"/>
        <v>0</v>
      </c>
      <c r="G55" s="1">
        <f t="shared" si="5"/>
        <v>102.905</v>
      </c>
    </row>
    <row r="56" spans="1:7" x14ac:dyDescent="0.25">
      <c r="A56" t="s">
        <v>56</v>
      </c>
      <c r="B56" t="str">
        <f t="shared" si="0"/>
        <v>pd)=106.42d0</v>
      </c>
      <c r="C56" t="str">
        <f t="shared" si="1"/>
        <v>106.42d0</v>
      </c>
      <c r="D56" s="1" t="str">
        <f t="shared" si="2"/>
        <v>pd</v>
      </c>
      <c r="E56" s="1">
        <f t="shared" si="3"/>
        <v>106.42</v>
      </c>
      <c r="F56" s="1">
        <f t="shared" si="4"/>
        <v>0</v>
      </c>
      <c r="G56" s="1">
        <f t="shared" si="5"/>
        <v>106.42</v>
      </c>
    </row>
    <row r="57" spans="1:7" x14ac:dyDescent="0.25">
      <c r="A57" t="s">
        <v>57</v>
      </c>
      <c r="B57" t="str">
        <f t="shared" si="0"/>
        <v>ag)=107.8682d0</v>
      </c>
      <c r="C57" t="str">
        <f t="shared" si="1"/>
        <v>107.8682d0</v>
      </c>
      <c r="D57" s="1" t="str">
        <f t="shared" si="2"/>
        <v>ag</v>
      </c>
      <c r="E57" s="1">
        <f t="shared" si="3"/>
        <v>107.8682</v>
      </c>
      <c r="F57" s="1">
        <f t="shared" si="4"/>
        <v>0</v>
      </c>
      <c r="G57" s="1">
        <f t="shared" si="5"/>
        <v>107.8682</v>
      </c>
    </row>
    <row r="58" spans="1:7" x14ac:dyDescent="0.25">
      <c r="A58" t="s">
        <v>58</v>
      </c>
      <c r="B58" t="str">
        <f t="shared" si="0"/>
        <v>cd)=112.411d0</v>
      </c>
      <c r="C58" t="str">
        <f t="shared" si="1"/>
        <v>112.411d0</v>
      </c>
      <c r="D58" s="1" t="str">
        <f t="shared" si="2"/>
        <v>cd</v>
      </c>
      <c r="E58" s="1">
        <f t="shared" si="3"/>
        <v>112.411</v>
      </c>
      <c r="F58" s="1">
        <f t="shared" si="4"/>
        <v>0</v>
      </c>
      <c r="G58" s="1">
        <f t="shared" si="5"/>
        <v>112.411</v>
      </c>
    </row>
    <row r="59" spans="1:7" x14ac:dyDescent="0.25">
      <c r="A59" t="s">
        <v>59</v>
      </c>
      <c r="B59" t="str">
        <f t="shared" si="0"/>
        <v>in)=114.818d0</v>
      </c>
      <c r="C59" t="str">
        <f t="shared" si="1"/>
        <v>114.818d0</v>
      </c>
      <c r="D59" s="1" t="str">
        <f t="shared" si="2"/>
        <v>in</v>
      </c>
      <c r="E59" s="1">
        <f t="shared" si="3"/>
        <v>114.818</v>
      </c>
      <c r="F59" s="1">
        <f t="shared" si="4"/>
        <v>0</v>
      </c>
      <c r="G59" s="1">
        <f t="shared" si="5"/>
        <v>114.818</v>
      </c>
    </row>
    <row r="60" spans="1:7" x14ac:dyDescent="0.25">
      <c r="A60" t="s">
        <v>60</v>
      </c>
      <c r="B60" t="str">
        <f t="shared" si="0"/>
        <v>sn)=118.710d0</v>
      </c>
      <c r="C60" t="str">
        <f t="shared" si="1"/>
        <v>118.710d0</v>
      </c>
      <c r="D60" s="1" t="str">
        <f t="shared" si="2"/>
        <v>sn</v>
      </c>
      <c r="E60" s="1">
        <f t="shared" si="3"/>
        <v>118.71</v>
      </c>
      <c r="F60" s="1">
        <f t="shared" si="4"/>
        <v>0</v>
      </c>
      <c r="G60" s="1">
        <f t="shared" si="5"/>
        <v>118.71</v>
      </c>
    </row>
    <row r="61" spans="1:7" x14ac:dyDescent="0.25">
      <c r="A61" t="s">
        <v>61</v>
      </c>
      <c r="B61" t="str">
        <f t="shared" si="0"/>
        <v>sb)=121.760d0</v>
      </c>
      <c r="C61" t="str">
        <f t="shared" si="1"/>
        <v>121.760d0</v>
      </c>
      <c r="D61" s="1" t="str">
        <f t="shared" si="2"/>
        <v>sb</v>
      </c>
      <c r="E61" s="1">
        <f t="shared" si="3"/>
        <v>121.76</v>
      </c>
      <c r="F61" s="1">
        <f t="shared" si="4"/>
        <v>0</v>
      </c>
      <c r="G61" s="1">
        <f t="shared" si="5"/>
        <v>121.76</v>
      </c>
    </row>
    <row r="62" spans="1:7" x14ac:dyDescent="0.25">
      <c r="A62" t="s">
        <v>62</v>
      </c>
      <c r="B62" t="str">
        <f t="shared" si="0"/>
        <v>te)=127.60d0</v>
      </c>
      <c r="C62" t="str">
        <f t="shared" si="1"/>
        <v>127.60d0</v>
      </c>
      <c r="D62" s="1" t="str">
        <f t="shared" si="2"/>
        <v>te</v>
      </c>
      <c r="E62" s="1">
        <f t="shared" si="3"/>
        <v>127.6</v>
      </c>
      <c r="F62" s="1">
        <f t="shared" si="4"/>
        <v>0</v>
      </c>
      <c r="G62" s="1">
        <f t="shared" si="5"/>
        <v>127.6</v>
      </c>
    </row>
    <row r="63" spans="1:7" x14ac:dyDescent="0.25">
      <c r="A63" t="s">
        <v>63</v>
      </c>
      <c r="B63" t="str">
        <f t="shared" si="0"/>
        <v>i)=126.904d0</v>
      </c>
      <c r="C63" t="str">
        <f t="shared" si="1"/>
        <v>126.904d0</v>
      </c>
      <c r="D63" s="1" t="str">
        <f t="shared" si="2"/>
        <v>i</v>
      </c>
      <c r="E63" s="1">
        <f t="shared" si="3"/>
        <v>126.904</v>
      </c>
      <c r="F63" s="1">
        <f t="shared" si="4"/>
        <v>0</v>
      </c>
      <c r="G63" s="1">
        <f t="shared" si="5"/>
        <v>126.904</v>
      </c>
    </row>
    <row r="64" spans="1:7" x14ac:dyDescent="0.25">
      <c r="A64" t="s">
        <v>64</v>
      </c>
      <c r="B64" t="str">
        <f t="shared" si="0"/>
        <v>xe)=131.293d0</v>
      </c>
      <c r="C64" t="str">
        <f t="shared" si="1"/>
        <v>131.293d0</v>
      </c>
      <c r="D64" s="1" t="str">
        <f t="shared" si="2"/>
        <v>xe</v>
      </c>
      <c r="E64" s="1">
        <f t="shared" si="3"/>
        <v>131.29300000000001</v>
      </c>
      <c r="F64" s="1">
        <f t="shared" si="4"/>
        <v>0</v>
      </c>
      <c r="G64" s="1">
        <f t="shared" si="5"/>
        <v>131.29300000000001</v>
      </c>
    </row>
    <row r="65" spans="1:7" x14ac:dyDescent="0.25">
      <c r="B65" t="str">
        <f t="shared" si="0"/>
        <v/>
      </c>
      <c r="C65" t="str">
        <f t="shared" si="1"/>
        <v/>
      </c>
      <c r="D65" s="1" t="str">
        <f t="shared" si="2"/>
        <v/>
      </c>
      <c r="E65" s="1" t="str">
        <f t="shared" si="3"/>
        <v/>
      </c>
      <c r="F65" s="1" t="str">
        <f t="shared" si="4"/>
        <v/>
      </c>
      <c r="G65" s="1" t="str">
        <f t="shared" si="5"/>
        <v/>
      </c>
    </row>
    <row r="66" spans="1:7" x14ac:dyDescent="0.25">
      <c r="A66" t="s">
        <v>65</v>
      </c>
      <c r="B66" t="str">
        <f t="shared" ref="B66:B94" si="6">IF( ISNUMBER(SEARCH( "periodic table",A66)),"", SUBSTITUTE(SUBSTITUTE(SUBSTITUTE(A66, " ",""), "element_atomic_weight(e_",""), "!wheredidthiscomefrom?","" ) )</f>
        <v/>
      </c>
      <c r="C66" t="str">
        <f t="shared" si="1"/>
        <v/>
      </c>
      <c r="D66" s="1" t="str">
        <f t="shared" si="2"/>
        <v/>
      </c>
      <c r="E66" s="1" t="str">
        <f t="shared" si="3"/>
        <v/>
      </c>
      <c r="F66" s="1" t="str">
        <f t="shared" si="4"/>
        <v/>
      </c>
      <c r="G66" s="1" t="str">
        <f t="shared" si="5"/>
        <v/>
      </c>
    </row>
    <row r="67" spans="1:7" x14ac:dyDescent="0.25">
      <c r="A67" t="s">
        <v>66</v>
      </c>
      <c r="B67" t="str">
        <f t="shared" si="6"/>
        <v>cs)=132.905d0</v>
      </c>
      <c r="C67" t="str">
        <f t="shared" ref="C67:C125" si="7" xml:space="preserve"> IF( B67="", "", MID( B67, SEARCH("=",B67)+1, 1000 ) )</f>
        <v>132.905d0</v>
      </c>
      <c r="D67" s="1" t="str">
        <f t="shared" ref="D67:D125" si="8" xml:space="preserve"> IF( B67="", "", LEFT( B67, SEARCH( ")", B67 )-1 ) )</f>
        <v>cs</v>
      </c>
      <c r="E67" s="1">
        <f t="shared" ref="E67:E125" si="9" xml:space="preserve"> IF( B67="", "", VALUE( LEFT( C67, SEARCH( "D",C67) - 1 ) ) )</f>
        <v>132.905</v>
      </c>
      <c r="F67" s="1">
        <f t="shared" ref="F67:F125" si="10" xml:space="preserve"> IF( B67="", "", VALUE( MID( C67, SEARCH( "D",C67) + 1, 100 ) ) )</f>
        <v>0</v>
      </c>
      <c r="G67" s="1">
        <f t="shared" ref="G67:G125" si="11" xml:space="preserve"> IF( B67="", "", E67 * 10^F67 )</f>
        <v>132.905</v>
      </c>
    </row>
    <row r="68" spans="1:7" x14ac:dyDescent="0.25">
      <c r="A68" t="s">
        <v>67</v>
      </c>
      <c r="B68" t="str">
        <f t="shared" si="6"/>
        <v>ba)=137.327d0</v>
      </c>
      <c r="C68" t="str">
        <f t="shared" si="7"/>
        <v>137.327d0</v>
      </c>
      <c r="D68" s="1" t="str">
        <f t="shared" si="8"/>
        <v>ba</v>
      </c>
      <c r="E68" s="1">
        <f t="shared" si="9"/>
        <v>137.327</v>
      </c>
      <c r="F68" s="1">
        <f t="shared" si="10"/>
        <v>0</v>
      </c>
      <c r="G68" s="1">
        <f t="shared" si="11"/>
        <v>137.327</v>
      </c>
    </row>
    <row r="69" spans="1:7" x14ac:dyDescent="0.25">
      <c r="A69" t="s">
        <v>68</v>
      </c>
      <c r="B69" t="str">
        <f t="shared" si="6"/>
        <v>la)=138.9055d0</v>
      </c>
      <c r="C69" t="str">
        <f t="shared" si="7"/>
        <v>138.9055d0</v>
      </c>
      <c r="D69" s="1" t="str">
        <f t="shared" si="8"/>
        <v>la</v>
      </c>
      <c r="E69" s="1">
        <f t="shared" si="9"/>
        <v>138.90549999999999</v>
      </c>
      <c r="F69" s="1">
        <f t="shared" si="10"/>
        <v>0</v>
      </c>
      <c r="G69" s="1">
        <f t="shared" si="11"/>
        <v>138.90549999999999</v>
      </c>
    </row>
    <row r="70" spans="1:7" x14ac:dyDescent="0.25">
      <c r="A70" t="s">
        <v>69</v>
      </c>
      <c r="B70" t="str">
        <f t="shared" si="6"/>
        <v>ce)=140.115d0</v>
      </c>
      <c r="C70" t="str">
        <f t="shared" si="7"/>
        <v>140.115d0</v>
      </c>
      <c r="D70" s="1" t="str">
        <f t="shared" si="8"/>
        <v>ce</v>
      </c>
      <c r="E70" s="1">
        <f t="shared" si="9"/>
        <v>140.11500000000001</v>
      </c>
      <c r="F70" s="1">
        <f t="shared" si="10"/>
        <v>0</v>
      </c>
      <c r="G70" s="1">
        <f t="shared" si="11"/>
        <v>140.11500000000001</v>
      </c>
    </row>
    <row r="71" spans="1:7" x14ac:dyDescent="0.25">
      <c r="A71" t="s">
        <v>70</v>
      </c>
      <c r="B71" t="str">
        <f t="shared" si="6"/>
        <v>pr)=140.90765d0</v>
      </c>
      <c r="C71" t="str">
        <f t="shared" si="7"/>
        <v>140.90765d0</v>
      </c>
      <c r="D71" s="1" t="str">
        <f t="shared" si="8"/>
        <v>pr</v>
      </c>
      <c r="E71" s="1">
        <f t="shared" si="9"/>
        <v>140.90764999999999</v>
      </c>
      <c r="F71" s="1">
        <f t="shared" si="10"/>
        <v>0</v>
      </c>
      <c r="G71" s="1">
        <f t="shared" si="11"/>
        <v>140.90764999999999</v>
      </c>
    </row>
    <row r="72" spans="1:7" x14ac:dyDescent="0.25">
      <c r="A72" t="s">
        <v>71</v>
      </c>
      <c r="B72" t="str">
        <f t="shared" si="6"/>
        <v>nd)=144.24d0</v>
      </c>
      <c r="C72" t="str">
        <f t="shared" si="7"/>
        <v>144.24d0</v>
      </c>
      <c r="D72" s="1" t="str">
        <f t="shared" si="8"/>
        <v>nd</v>
      </c>
      <c r="E72" s="1">
        <f t="shared" si="9"/>
        <v>144.24</v>
      </c>
      <c r="F72" s="1">
        <f t="shared" si="10"/>
        <v>0</v>
      </c>
      <c r="G72" s="1">
        <f t="shared" si="11"/>
        <v>144.24</v>
      </c>
    </row>
    <row r="73" spans="1:7" x14ac:dyDescent="0.25">
      <c r="A73" t="s">
        <v>72</v>
      </c>
      <c r="B73" t="str">
        <f t="shared" si="6"/>
        <v>pm)=144.9127d0</v>
      </c>
      <c r="C73" t="str">
        <f t="shared" si="7"/>
        <v>144.9127d0</v>
      </c>
      <c r="D73" s="1" t="str">
        <f t="shared" si="8"/>
        <v>pm</v>
      </c>
      <c r="E73" s="1">
        <f t="shared" si="9"/>
        <v>144.9127</v>
      </c>
      <c r="F73" s="1">
        <f t="shared" si="10"/>
        <v>0</v>
      </c>
      <c r="G73" s="1">
        <f t="shared" si="11"/>
        <v>144.9127</v>
      </c>
    </row>
    <row r="74" spans="1:7" x14ac:dyDescent="0.25">
      <c r="A74" t="s">
        <v>73</v>
      </c>
      <c r="B74" t="str">
        <f t="shared" si="6"/>
        <v>sm)=150.36d0</v>
      </c>
      <c r="C74" t="str">
        <f t="shared" si="7"/>
        <v>150.36d0</v>
      </c>
      <c r="D74" s="1" t="str">
        <f t="shared" si="8"/>
        <v>sm</v>
      </c>
      <c r="E74" s="1">
        <f t="shared" si="9"/>
        <v>150.36000000000001</v>
      </c>
      <c r="F74" s="1">
        <f t="shared" si="10"/>
        <v>0</v>
      </c>
      <c r="G74" s="1">
        <f t="shared" si="11"/>
        <v>150.36000000000001</v>
      </c>
    </row>
    <row r="75" spans="1:7" x14ac:dyDescent="0.25">
      <c r="A75" t="s">
        <v>74</v>
      </c>
      <c r="B75" t="str">
        <f t="shared" si="6"/>
        <v>eu)=151.965d0</v>
      </c>
      <c r="C75" t="str">
        <f t="shared" si="7"/>
        <v>151.965d0</v>
      </c>
      <c r="D75" s="1" t="str">
        <f t="shared" si="8"/>
        <v>eu</v>
      </c>
      <c r="E75" s="1">
        <f t="shared" si="9"/>
        <v>151.965</v>
      </c>
      <c r="F75" s="1">
        <f t="shared" si="10"/>
        <v>0</v>
      </c>
      <c r="G75" s="1">
        <f t="shared" si="11"/>
        <v>151.965</v>
      </c>
    </row>
    <row r="76" spans="1:7" x14ac:dyDescent="0.25">
      <c r="A76" t="s">
        <v>75</v>
      </c>
      <c r="B76" t="str">
        <f t="shared" si="6"/>
        <v>gd)=157.25d0</v>
      </c>
      <c r="C76" t="str">
        <f t="shared" si="7"/>
        <v>157.25d0</v>
      </c>
      <c r="D76" s="1" t="str">
        <f t="shared" si="8"/>
        <v>gd</v>
      </c>
      <c r="E76" s="1">
        <f t="shared" si="9"/>
        <v>157.25</v>
      </c>
      <c r="F76" s="1">
        <f t="shared" si="10"/>
        <v>0</v>
      </c>
      <c r="G76" s="1">
        <f t="shared" si="11"/>
        <v>157.25</v>
      </c>
    </row>
    <row r="77" spans="1:7" x14ac:dyDescent="0.25">
      <c r="A77" t="s">
        <v>76</v>
      </c>
      <c r="B77" t="str">
        <f t="shared" si="6"/>
        <v>tb)=158.92534d0</v>
      </c>
      <c r="C77" t="str">
        <f t="shared" si="7"/>
        <v>158.92534d0</v>
      </c>
      <c r="D77" s="1" t="str">
        <f t="shared" si="8"/>
        <v>tb</v>
      </c>
      <c r="E77" s="1">
        <f t="shared" si="9"/>
        <v>158.92534000000001</v>
      </c>
      <c r="F77" s="1">
        <f t="shared" si="10"/>
        <v>0</v>
      </c>
      <c r="G77" s="1">
        <f t="shared" si="11"/>
        <v>158.92534000000001</v>
      </c>
    </row>
    <row r="78" spans="1:7" x14ac:dyDescent="0.25">
      <c r="A78" t="s">
        <v>77</v>
      </c>
      <c r="B78" t="str">
        <f t="shared" si="6"/>
        <v>dy)=162.50d0</v>
      </c>
      <c r="C78" t="str">
        <f t="shared" si="7"/>
        <v>162.50d0</v>
      </c>
      <c r="D78" s="1" t="str">
        <f t="shared" si="8"/>
        <v>dy</v>
      </c>
      <c r="E78" s="1">
        <f t="shared" si="9"/>
        <v>162.5</v>
      </c>
      <c r="F78" s="1">
        <f t="shared" si="10"/>
        <v>0</v>
      </c>
      <c r="G78" s="1">
        <f t="shared" si="11"/>
        <v>162.5</v>
      </c>
    </row>
    <row r="79" spans="1:7" x14ac:dyDescent="0.25">
      <c r="A79" t="s">
        <v>78</v>
      </c>
      <c r="B79" t="str">
        <f t="shared" si="6"/>
        <v>ho)=164.93032d0</v>
      </c>
      <c r="C79" t="str">
        <f t="shared" si="7"/>
        <v>164.93032d0</v>
      </c>
      <c r="D79" s="1" t="str">
        <f t="shared" si="8"/>
        <v>ho</v>
      </c>
      <c r="E79" s="1">
        <f t="shared" si="9"/>
        <v>164.93031999999999</v>
      </c>
      <c r="F79" s="1">
        <f t="shared" si="10"/>
        <v>0</v>
      </c>
      <c r="G79" s="1">
        <f t="shared" si="11"/>
        <v>164.93031999999999</v>
      </c>
    </row>
    <row r="80" spans="1:7" x14ac:dyDescent="0.25">
      <c r="A80" t="s">
        <v>79</v>
      </c>
      <c r="B80" t="str">
        <f t="shared" si="6"/>
        <v>er)=167.26d0</v>
      </c>
      <c r="C80" t="str">
        <f t="shared" si="7"/>
        <v>167.26d0</v>
      </c>
      <c r="D80" s="1" t="str">
        <f t="shared" si="8"/>
        <v>er</v>
      </c>
      <c r="E80" s="1">
        <f t="shared" si="9"/>
        <v>167.26</v>
      </c>
      <c r="F80" s="1">
        <f t="shared" si="10"/>
        <v>0</v>
      </c>
      <c r="G80" s="1">
        <f t="shared" si="11"/>
        <v>167.26</v>
      </c>
    </row>
    <row r="81" spans="1:7" x14ac:dyDescent="0.25">
      <c r="A81" t="s">
        <v>80</v>
      </c>
      <c r="B81" t="str">
        <f t="shared" si="6"/>
        <v>tm)=168.93421d0</v>
      </c>
      <c r="C81" t="str">
        <f t="shared" si="7"/>
        <v>168.93421d0</v>
      </c>
      <c r="D81" s="1" t="str">
        <f t="shared" si="8"/>
        <v>tm</v>
      </c>
      <c r="E81" s="1">
        <f t="shared" si="9"/>
        <v>168.93421000000001</v>
      </c>
      <c r="F81" s="1">
        <f t="shared" si="10"/>
        <v>0</v>
      </c>
      <c r="G81" s="1">
        <f t="shared" si="11"/>
        <v>168.93421000000001</v>
      </c>
    </row>
    <row r="82" spans="1:7" x14ac:dyDescent="0.25">
      <c r="A82" t="s">
        <v>81</v>
      </c>
      <c r="B82" t="str">
        <f t="shared" si="6"/>
        <v>yb)=173.04d0</v>
      </c>
      <c r="C82" t="str">
        <f t="shared" si="7"/>
        <v>173.04d0</v>
      </c>
      <c r="D82" s="1" t="str">
        <f t="shared" si="8"/>
        <v>yb</v>
      </c>
      <c r="E82" s="1">
        <f t="shared" si="9"/>
        <v>173.04</v>
      </c>
      <c r="F82" s="1">
        <f t="shared" si="10"/>
        <v>0</v>
      </c>
      <c r="G82" s="1">
        <f t="shared" si="11"/>
        <v>173.04</v>
      </c>
    </row>
    <row r="83" spans="1:7" x14ac:dyDescent="0.25">
      <c r="A83" t="s">
        <v>82</v>
      </c>
      <c r="B83" t="str">
        <f t="shared" si="6"/>
        <v>lu)=174.967d0</v>
      </c>
      <c r="C83" t="str">
        <f t="shared" si="7"/>
        <v>174.967d0</v>
      </c>
      <c r="D83" s="1" t="str">
        <f t="shared" si="8"/>
        <v>lu</v>
      </c>
      <c r="E83" s="1">
        <f t="shared" si="9"/>
        <v>174.96700000000001</v>
      </c>
      <c r="F83" s="1">
        <f t="shared" si="10"/>
        <v>0</v>
      </c>
      <c r="G83" s="1">
        <f t="shared" si="11"/>
        <v>174.96700000000001</v>
      </c>
    </row>
    <row r="84" spans="1:7" x14ac:dyDescent="0.25">
      <c r="A84" t="s">
        <v>83</v>
      </c>
      <c r="B84" t="str">
        <f t="shared" si="6"/>
        <v>hf)=178.49d0</v>
      </c>
      <c r="C84" t="str">
        <f t="shared" si="7"/>
        <v>178.49d0</v>
      </c>
      <c r="D84" s="1" t="str">
        <f t="shared" si="8"/>
        <v>hf</v>
      </c>
      <c r="E84" s="1">
        <f t="shared" si="9"/>
        <v>178.49</v>
      </c>
      <c r="F84" s="1">
        <f t="shared" si="10"/>
        <v>0</v>
      </c>
      <c r="G84" s="1">
        <f t="shared" si="11"/>
        <v>178.49</v>
      </c>
    </row>
    <row r="85" spans="1:7" x14ac:dyDescent="0.25">
      <c r="A85" t="s">
        <v>84</v>
      </c>
      <c r="B85" t="str">
        <f t="shared" si="6"/>
        <v>ta)=180.9479d0</v>
      </c>
      <c r="C85" t="str">
        <f t="shared" si="7"/>
        <v>180.9479d0</v>
      </c>
      <c r="D85" s="1" t="str">
        <f t="shared" si="8"/>
        <v>ta</v>
      </c>
      <c r="E85" s="1">
        <f t="shared" si="9"/>
        <v>180.9479</v>
      </c>
      <c r="F85" s="1">
        <f t="shared" si="10"/>
        <v>0</v>
      </c>
      <c r="G85" s="1">
        <f t="shared" si="11"/>
        <v>180.9479</v>
      </c>
    </row>
    <row r="86" spans="1:7" x14ac:dyDescent="0.25">
      <c r="A86" t="s">
        <v>85</v>
      </c>
      <c r="B86" t="str">
        <f t="shared" si="6"/>
        <v>w)=183.84d0</v>
      </c>
      <c r="C86" t="str">
        <f t="shared" si="7"/>
        <v>183.84d0</v>
      </c>
      <c r="D86" s="1" t="str">
        <f t="shared" si="8"/>
        <v>w</v>
      </c>
      <c r="E86" s="1">
        <f t="shared" si="9"/>
        <v>183.84</v>
      </c>
      <c r="F86" s="1">
        <f t="shared" si="10"/>
        <v>0</v>
      </c>
      <c r="G86" s="1">
        <f t="shared" si="11"/>
        <v>183.84</v>
      </c>
    </row>
    <row r="87" spans="1:7" x14ac:dyDescent="0.25">
      <c r="A87" t="s">
        <v>86</v>
      </c>
      <c r="B87" t="str">
        <f t="shared" si="6"/>
        <v>re)=186.207d0</v>
      </c>
      <c r="C87" t="str">
        <f t="shared" si="7"/>
        <v>186.207d0</v>
      </c>
      <c r="D87" s="1" t="str">
        <f t="shared" si="8"/>
        <v>re</v>
      </c>
      <c r="E87" s="1">
        <f t="shared" si="9"/>
        <v>186.20699999999999</v>
      </c>
      <c r="F87" s="1">
        <f t="shared" si="10"/>
        <v>0</v>
      </c>
      <c r="G87" s="1">
        <f t="shared" si="11"/>
        <v>186.20699999999999</v>
      </c>
    </row>
    <row r="88" spans="1:7" x14ac:dyDescent="0.25">
      <c r="A88" t="s">
        <v>87</v>
      </c>
      <c r="B88" t="str">
        <f t="shared" si="6"/>
        <v>os)=190.23d0</v>
      </c>
      <c r="C88" t="str">
        <f t="shared" si="7"/>
        <v>190.23d0</v>
      </c>
      <c r="D88" s="1" t="str">
        <f t="shared" si="8"/>
        <v>os</v>
      </c>
      <c r="E88" s="1">
        <f t="shared" si="9"/>
        <v>190.23</v>
      </c>
      <c r="F88" s="1">
        <f t="shared" si="10"/>
        <v>0</v>
      </c>
      <c r="G88" s="1">
        <f t="shared" si="11"/>
        <v>190.23</v>
      </c>
    </row>
    <row r="89" spans="1:7" x14ac:dyDescent="0.25">
      <c r="A89" t="s">
        <v>88</v>
      </c>
      <c r="B89" t="str">
        <f t="shared" si="6"/>
        <v>ir)=192.22d0</v>
      </c>
      <c r="C89" t="str">
        <f t="shared" si="7"/>
        <v>192.22d0</v>
      </c>
      <c r="D89" s="1" t="str">
        <f t="shared" si="8"/>
        <v>ir</v>
      </c>
      <c r="E89" s="1">
        <f t="shared" si="9"/>
        <v>192.22</v>
      </c>
      <c r="F89" s="1">
        <f t="shared" si="10"/>
        <v>0</v>
      </c>
      <c r="G89" s="1">
        <f t="shared" si="11"/>
        <v>192.22</v>
      </c>
    </row>
    <row r="90" spans="1:7" x14ac:dyDescent="0.25">
      <c r="A90" t="s">
        <v>89</v>
      </c>
      <c r="B90" t="str">
        <f t="shared" si="6"/>
        <v>pt)=195.08d0</v>
      </c>
      <c r="C90" t="str">
        <f t="shared" si="7"/>
        <v>195.08d0</v>
      </c>
      <c r="D90" s="1" t="str">
        <f t="shared" si="8"/>
        <v>pt</v>
      </c>
      <c r="E90" s="1">
        <f t="shared" si="9"/>
        <v>195.08</v>
      </c>
      <c r="F90" s="1">
        <f t="shared" si="10"/>
        <v>0</v>
      </c>
      <c r="G90" s="1">
        <f t="shared" si="11"/>
        <v>195.08</v>
      </c>
    </row>
    <row r="91" spans="1:7" x14ac:dyDescent="0.25">
      <c r="A91" t="s">
        <v>90</v>
      </c>
      <c r="B91" t="str">
        <f t="shared" si="6"/>
        <v>au)=196.96654d0</v>
      </c>
      <c r="C91" t="str">
        <f t="shared" si="7"/>
        <v>196.96654d0</v>
      </c>
      <c r="D91" s="1" t="str">
        <f t="shared" si="8"/>
        <v>au</v>
      </c>
      <c r="E91" s="1">
        <f t="shared" si="9"/>
        <v>196.96654000000001</v>
      </c>
      <c r="F91" s="1">
        <f t="shared" si="10"/>
        <v>0</v>
      </c>
      <c r="G91" s="1">
        <f t="shared" si="11"/>
        <v>196.96654000000001</v>
      </c>
    </row>
    <row r="92" spans="1:7" x14ac:dyDescent="0.25">
      <c r="A92" t="s">
        <v>91</v>
      </c>
      <c r="B92" t="str">
        <f t="shared" si="6"/>
        <v>hg)=200.59d0</v>
      </c>
      <c r="C92" t="str">
        <f t="shared" si="7"/>
        <v>200.59d0</v>
      </c>
      <c r="D92" s="1" t="str">
        <f t="shared" si="8"/>
        <v>hg</v>
      </c>
      <c r="E92" s="1">
        <f t="shared" si="9"/>
        <v>200.59</v>
      </c>
      <c r="F92" s="1">
        <f t="shared" si="10"/>
        <v>0</v>
      </c>
      <c r="G92" s="1">
        <f t="shared" si="11"/>
        <v>200.59</v>
      </c>
    </row>
    <row r="93" spans="1:7" x14ac:dyDescent="0.25">
      <c r="A93" t="s">
        <v>92</v>
      </c>
      <c r="B93" t="str">
        <f t="shared" si="6"/>
        <v>tl)=204.3833d0</v>
      </c>
      <c r="C93" t="str">
        <f t="shared" si="7"/>
        <v>204.3833d0</v>
      </c>
      <c r="D93" s="1" t="str">
        <f t="shared" si="8"/>
        <v>tl</v>
      </c>
      <c r="E93" s="1">
        <f t="shared" si="9"/>
        <v>204.38329999999999</v>
      </c>
      <c r="F93" s="1">
        <f t="shared" si="10"/>
        <v>0</v>
      </c>
      <c r="G93" s="1">
        <f t="shared" si="11"/>
        <v>204.38329999999999</v>
      </c>
    </row>
    <row r="94" spans="1:7" x14ac:dyDescent="0.25">
      <c r="A94" t="s">
        <v>93</v>
      </c>
      <c r="B94" t="str">
        <f t="shared" si="6"/>
        <v>pb)=207.2d0</v>
      </c>
      <c r="C94" t="str">
        <f t="shared" si="7"/>
        <v>207.2d0</v>
      </c>
      <c r="D94" s="1" t="str">
        <f t="shared" si="8"/>
        <v>pb</v>
      </c>
      <c r="E94" s="1">
        <f t="shared" si="9"/>
        <v>207.2</v>
      </c>
      <c r="F94" s="1">
        <f t="shared" si="10"/>
        <v>0</v>
      </c>
      <c r="G94" s="1">
        <f t="shared" si="11"/>
        <v>207.2</v>
      </c>
    </row>
    <row r="95" spans="1:7" x14ac:dyDescent="0.25">
      <c r="A95" t="s">
        <v>94</v>
      </c>
      <c r="B95" t="str">
        <f>IF( ISNUMBER(SEARCH( "periodic table",A95)),"", SUBSTITUTE(SUBSTITUTE(SUBSTITUTE(A95, " ",""), "element_atomic_weight(e_",""), "!wheredidthiscomefrom?","" ) )</f>
        <v>bi)=208.98037d0</v>
      </c>
      <c r="C95" t="str">
        <f t="shared" si="7"/>
        <v>208.98037d0</v>
      </c>
      <c r="D95" s="1" t="str">
        <f t="shared" si="8"/>
        <v>bi</v>
      </c>
      <c r="E95" s="1">
        <f t="shared" si="9"/>
        <v>208.98036999999999</v>
      </c>
      <c r="F95" s="1">
        <f t="shared" si="10"/>
        <v>0</v>
      </c>
      <c r="G95" s="1">
        <f t="shared" si="11"/>
        <v>208.98036999999999</v>
      </c>
    </row>
    <row r="96" spans="1:7" x14ac:dyDescent="0.25">
      <c r="A96" t="s">
        <v>95</v>
      </c>
      <c r="B96" t="str">
        <f t="shared" ref="B96:B125" si="12">IF( ISNUMBER(SEARCH( "periodic table",A96)),"", SUBSTITUTE(SUBSTITUTE(SUBSTITUTE(A96, " ",""), "element_atomic_weight(e_",""), "!wheredidthiscomefrom?","" ) )</f>
        <v>po)=208.9824d0</v>
      </c>
      <c r="C96" t="str">
        <f t="shared" si="7"/>
        <v>208.9824d0</v>
      </c>
      <c r="D96" s="1" t="str">
        <f t="shared" si="8"/>
        <v>po</v>
      </c>
      <c r="E96" s="1">
        <f t="shared" si="9"/>
        <v>208.98240000000001</v>
      </c>
      <c r="F96" s="1">
        <f t="shared" si="10"/>
        <v>0</v>
      </c>
      <c r="G96" s="1">
        <f t="shared" si="11"/>
        <v>208.98240000000001</v>
      </c>
    </row>
    <row r="97" spans="1:7" x14ac:dyDescent="0.25">
      <c r="A97" t="s">
        <v>96</v>
      </c>
      <c r="B97" t="str">
        <f t="shared" si="12"/>
        <v>at)=209.9871d0</v>
      </c>
      <c r="C97" t="str">
        <f t="shared" si="7"/>
        <v>209.9871d0</v>
      </c>
      <c r="D97" s="1" t="str">
        <f t="shared" si="8"/>
        <v>at</v>
      </c>
      <c r="E97" s="1">
        <f t="shared" si="9"/>
        <v>209.9871</v>
      </c>
      <c r="F97" s="1">
        <f t="shared" si="10"/>
        <v>0</v>
      </c>
      <c r="G97" s="1">
        <f t="shared" si="11"/>
        <v>209.9871</v>
      </c>
    </row>
    <row r="98" spans="1:7" x14ac:dyDescent="0.25">
      <c r="A98" t="s">
        <v>97</v>
      </c>
      <c r="B98" t="str">
        <f t="shared" si="12"/>
        <v/>
      </c>
      <c r="C98" t="str">
        <f t="shared" si="7"/>
        <v/>
      </c>
      <c r="D98" s="1" t="str">
        <f t="shared" si="8"/>
        <v/>
      </c>
      <c r="E98" s="1" t="str">
        <f t="shared" si="9"/>
        <v/>
      </c>
      <c r="F98" s="1" t="str">
        <f t="shared" si="10"/>
        <v/>
      </c>
      <c r="G98" s="1" t="str">
        <f t="shared" si="11"/>
        <v/>
      </c>
    </row>
    <row r="99" spans="1:7" x14ac:dyDescent="0.25">
      <c r="A99" t="s">
        <v>98</v>
      </c>
      <c r="B99" t="str">
        <f t="shared" si="12"/>
        <v/>
      </c>
      <c r="C99" t="str">
        <f t="shared" si="7"/>
        <v/>
      </c>
      <c r="D99" s="1" t="str">
        <f t="shared" si="8"/>
        <v/>
      </c>
      <c r="E99" s="1" t="str">
        <f t="shared" si="9"/>
        <v/>
      </c>
      <c r="F99" s="1" t="str">
        <f t="shared" si="10"/>
        <v/>
      </c>
      <c r="G99" s="1" t="str">
        <f t="shared" si="11"/>
        <v/>
      </c>
    </row>
    <row r="100" spans="1:7" x14ac:dyDescent="0.25">
      <c r="A100" t="s">
        <v>99</v>
      </c>
      <c r="B100" t="str">
        <f t="shared" si="12"/>
        <v>rn)=222.0d0</v>
      </c>
      <c r="C100" t="str">
        <f t="shared" si="7"/>
        <v>222.0d0</v>
      </c>
      <c r="D100" s="1" t="str">
        <f t="shared" si="8"/>
        <v>rn</v>
      </c>
      <c r="E100" s="1">
        <f t="shared" si="9"/>
        <v>222</v>
      </c>
      <c r="F100" s="1">
        <f t="shared" si="10"/>
        <v>0</v>
      </c>
      <c r="G100" s="1">
        <f t="shared" si="11"/>
        <v>222</v>
      </c>
    </row>
    <row r="101" spans="1:7" x14ac:dyDescent="0.25">
      <c r="A101" t="s">
        <v>100</v>
      </c>
      <c r="B101" t="str">
        <f t="shared" si="12"/>
        <v>fr)=223.0d0</v>
      </c>
      <c r="C101" t="str">
        <f t="shared" si="7"/>
        <v>223.0d0</v>
      </c>
      <c r="D101" s="1" t="str">
        <f t="shared" si="8"/>
        <v>fr</v>
      </c>
      <c r="E101" s="1">
        <f t="shared" si="9"/>
        <v>223</v>
      </c>
      <c r="F101" s="1">
        <f t="shared" si="10"/>
        <v>0</v>
      </c>
      <c r="G101" s="1">
        <f t="shared" si="11"/>
        <v>223</v>
      </c>
    </row>
    <row r="102" spans="1:7" x14ac:dyDescent="0.25">
      <c r="A102" t="s">
        <v>101</v>
      </c>
      <c r="B102" t="str">
        <f t="shared" si="12"/>
        <v>ra)=226.0d0</v>
      </c>
      <c r="C102" t="str">
        <f t="shared" si="7"/>
        <v>226.0d0</v>
      </c>
      <c r="D102" s="1" t="str">
        <f t="shared" si="8"/>
        <v>ra</v>
      </c>
      <c r="E102" s="1">
        <f t="shared" si="9"/>
        <v>226</v>
      </c>
      <c r="F102" s="1">
        <f t="shared" si="10"/>
        <v>0</v>
      </c>
      <c r="G102" s="1">
        <f t="shared" si="11"/>
        <v>226</v>
      </c>
    </row>
    <row r="103" spans="1:7" x14ac:dyDescent="0.25">
      <c r="A103" t="s">
        <v>102</v>
      </c>
      <c r="B103" t="str">
        <f t="shared" si="12"/>
        <v>ac)=227.0d0</v>
      </c>
      <c r="C103" t="str">
        <f t="shared" si="7"/>
        <v>227.0d0</v>
      </c>
      <c r="D103" s="1" t="str">
        <f t="shared" si="8"/>
        <v>ac</v>
      </c>
      <c r="E103" s="1">
        <f t="shared" si="9"/>
        <v>227</v>
      </c>
      <c r="F103" s="1">
        <f t="shared" si="10"/>
        <v>0</v>
      </c>
      <c r="G103" s="1">
        <f t="shared" si="11"/>
        <v>227</v>
      </c>
    </row>
    <row r="104" spans="1:7" x14ac:dyDescent="0.25">
      <c r="A104" t="s">
        <v>103</v>
      </c>
      <c r="B104" t="str">
        <f t="shared" si="12"/>
        <v>th)=232.0381d0</v>
      </c>
      <c r="C104" t="str">
        <f t="shared" si="7"/>
        <v>232.0381d0</v>
      </c>
      <c r="D104" s="1" t="str">
        <f t="shared" si="8"/>
        <v>th</v>
      </c>
      <c r="E104" s="1">
        <f t="shared" si="9"/>
        <v>232.03809999999999</v>
      </c>
      <c r="F104" s="1">
        <f t="shared" si="10"/>
        <v>0</v>
      </c>
      <c r="G104" s="1">
        <f t="shared" si="11"/>
        <v>232.03809999999999</v>
      </c>
    </row>
    <row r="105" spans="1:7" x14ac:dyDescent="0.25">
      <c r="A105" t="s">
        <v>104</v>
      </c>
      <c r="B105" t="str">
        <f t="shared" si="12"/>
        <v>pa)=231.03588d0</v>
      </c>
      <c r="C105" t="str">
        <f t="shared" si="7"/>
        <v>231.03588d0</v>
      </c>
      <c r="D105" s="1" t="str">
        <f t="shared" si="8"/>
        <v>pa</v>
      </c>
      <c r="E105" s="1">
        <f t="shared" si="9"/>
        <v>231.03587999999999</v>
      </c>
      <c r="F105" s="1">
        <f t="shared" si="10"/>
        <v>0</v>
      </c>
      <c r="G105" s="1">
        <f t="shared" si="11"/>
        <v>231.03587999999999</v>
      </c>
    </row>
    <row r="106" spans="1:7" x14ac:dyDescent="0.25">
      <c r="A106" t="s">
        <v>105</v>
      </c>
      <c r="B106" t="str">
        <f t="shared" si="12"/>
        <v>u)=238.02891d0</v>
      </c>
      <c r="C106" t="str">
        <f t="shared" si="7"/>
        <v>238.02891d0</v>
      </c>
      <c r="D106" s="1" t="str">
        <f t="shared" si="8"/>
        <v>u</v>
      </c>
      <c r="E106" s="1">
        <f t="shared" si="9"/>
        <v>238.02891</v>
      </c>
      <c r="F106" s="1">
        <f t="shared" si="10"/>
        <v>0</v>
      </c>
      <c r="G106" s="1">
        <f t="shared" si="11"/>
        <v>238.02891</v>
      </c>
    </row>
    <row r="107" spans="1:7" x14ac:dyDescent="0.25">
      <c r="A107" t="s">
        <v>106</v>
      </c>
      <c r="B107" t="str">
        <f t="shared" si="12"/>
        <v>np)=237.0d0</v>
      </c>
      <c r="C107" t="str">
        <f t="shared" si="7"/>
        <v>237.0d0</v>
      </c>
      <c r="D107" s="1" t="str">
        <f t="shared" si="8"/>
        <v>np</v>
      </c>
      <c r="E107" s="1">
        <f t="shared" si="9"/>
        <v>237</v>
      </c>
      <c r="F107" s="1">
        <f t="shared" si="10"/>
        <v>0</v>
      </c>
      <c r="G107" s="1">
        <f t="shared" si="11"/>
        <v>237</v>
      </c>
    </row>
    <row r="108" spans="1:7" x14ac:dyDescent="0.25">
      <c r="A108" t="s">
        <v>107</v>
      </c>
      <c r="B108" t="str">
        <f t="shared" si="12"/>
        <v>pu)=244.0d0</v>
      </c>
      <c r="C108" t="str">
        <f t="shared" si="7"/>
        <v>244.0d0</v>
      </c>
      <c r="D108" s="1" t="str">
        <f t="shared" si="8"/>
        <v>pu</v>
      </c>
      <c r="E108" s="1">
        <f t="shared" si="9"/>
        <v>244</v>
      </c>
      <c r="F108" s="1">
        <f t="shared" si="10"/>
        <v>0</v>
      </c>
      <c r="G108" s="1">
        <f t="shared" si="11"/>
        <v>244</v>
      </c>
    </row>
    <row r="109" spans="1:7" x14ac:dyDescent="0.25">
      <c r="A109" t="s">
        <v>108</v>
      </c>
      <c r="B109" t="str">
        <f t="shared" si="12"/>
        <v>am)=243.0d0</v>
      </c>
      <c r="C109" t="str">
        <f t="shared" si="7"/>
        <v>243.0d0</v>
      </c>
      <c r="D109" s="1" t="str">
        <f t="shared" si="8"/>
        <v>am</v>
      </c>
      <c r="E109" s="1">
        <f t="shared" si="9"/>
        <v>243</v>
      </c>
      <c r="F109" s="1">
        <f t="shared" si="10"/>
        <v>0</v>
      </c>
      <c r="G109" s="1">
        <f t="shared" si="11"/>
        <v>243</v>
      </c>
    </row>
    <row r="110" spans="1:7" x14ac:dyDescent="0.25">
      <c r="A110" t="s">
        <v>109</v>
      </c>
      <c r="B110" t="str">
        <f t="shared" si="12"/>
        <v>cm)=247.0d0</v>
      </c>
      <c r="C110" t="str">
        <f t="shared" si="7"/>
        <v>247.0d0</v>
      </c>
      <c r="D110" s="1" t="str">
        <f t="shared" si="8"/>
        <v>cm</v>
      </c>
      <c r="E110" s="1">
        <f t="shared" si="9"/>
        <v>247</v>
      </c>
      <c r="F110" s="1">
        <f t="shared" si="10"/>
        <v>0</v>
      </c>
      <c r="G110" s="1">
        <f t="shared" si="11"/>
        <v>247</v>
      </c>
    </row>
    <row r="111" spans="1:7" x14ac:dyDescent="0.25">
      <c r="A111" t="s">
        <v>110</v>
      </c>
      <c r="B111" t="str">
        <f t="shared" si="12"/>
        <v>bk)=247.0d0</v>
      </c>
      <c r="C111" t="str">
        <f t="shared" si="7"/>
        <v>247.0d0</v>
      </c>
      <c r="D111" s="1" t="str">
        <f t="shared" si="8"/>
        <v>bk</v>
      </c>
      <c r="E111" s="1">
        <f t="shared" si="9"/>
        <v>247</v>
      </c>
      <c r="F111" s="1">
        <f t="shared" si="10"/>
        <v>0</v>
      </c>
      <c r="G111" s="1">
        <f t="shared" si="11"/>
        <v>247</v>
      </c>
    </row>
    <row r="112" spans="1:7" x14ac:dyDescent="0.25">
      <c r="A112" t="s">
        <v>111</v>
      </c>
      <c r="B112" t="str">
        <f t="shared" si="12"/>
        <v>cf)=251.0d0</v>
      </c>
      <c r="C112" t="str">
        <f t="shared" si="7"/>
        <v>251.0d0</v>
      </c>
      <c r="D112" s="1" t="str">
        <f t="shared" si="8"/>
        <v>cf</v>
      </c>
      <c r="E112" s="1">
        <f t="shared" si="9"/>
        <v>251</v>
      </c>
      <c r="F112" s="1">
        <f t="shared" si="10"/>
        <v>0</v>
      </c>
      <c r="G112" s="1">
        <f t="shared" si="11"/>
        <v>251</v>
      </c>
    </row>
    <row r="113" spans="1:7" x14ac:dyDescent="0.25">
      <c r="A113" t="s">
        <v>112</v>
      </c>
      <c r="B113" t="str">
        <f t="shared" si="12"/>
        <v>es)=252.0d0</v>
      </c>
      <c r="C113" t="str">
        <f t="shared" si="7"/>
        <v>252.0d0</v>
      </c>
      <c r="D113" s="1" t="str">
        <f t="shared" si="8"/>
        <v>es</v>
      </c>
      <c r="E113" s="1">
        <f t="shared" si="9"/>
        <v>252</v>
      </c>
      <c r="F113" s="1">
        <f t="shared" si="10"/>
        <v>0</v>
      </c>
      <c r="G113" s="1">
        <f t="shared" si="11"/>
        <v>252</v>
      </c>
    </row>
    <row r="114" spans="1:7" x14ac:dyDescent="0.25">
      <c r="A114" t="s">
        <v>113</v>
      </c>
      <c r="B114" t="str">
        <f t="shared" si="12"/>
        <v>fm)=257.0d0</v>
      </c>
      <c r="C114" t="str">
        <f t="shared" si="7"/>
        <v>257.0d0</v>
      </c>
      <c r="D114" s="1" t="str">
        <f t="shared" si="8"/>
        <v>fm</v>
      </c>
      <c r="E114" s="1">
        <f t="shared" si="9"/>
        <v>257</v>
      </c>
      <c r="F114" s="1">
        <f t="shared" si="10"/>
        <v>0</v>
      </c>
      <c r="G114" s="1">
        <f t="shared" si="11"/>
        <v>257</v>
      </c>
    </row>
    <row r="115" spans="1:7" x14ac:dyDescent="0.25">
      <c r="A115" t="s">
        <v>114</v>
      </c>
      <c r="B115" t="str">
        <f t="shared" si="12"/>
        <v>md)=258.0d0</v>
      </c>
      <c r="C115" t="str">
        <f t="shared" si="7"/>
        <v>258.0d0</v>
      </c>
      <c r="D115" s="1" t="str">
        <f t="shared" si="8"/>
        <v>md</v>
      </c>
      <c r="E115" s="1">
        <f t="shared" si="9"/>
        <v>258</v>
      </c>
      <c r="F115" s="1">
        <f t="shared" si="10"/>
        <v>0</v>
      </c>
      <c r="G115" s="1">
        <f t="shared" si="11"/>
        <v>258</v>
      </c>
    </row>
    <row r="116" spans="1:7" x14ac:dyDescent="0.25">
      <c r="A116" t="s">
        <v>115</v>
      </c>
      <c r="B116" t="str">
        <f t="shared" si="12"/>
        <v>no)=259.0d0</v>
      </c>
      <c r="C116" t="str">
        <f t="shared" si="7"/>
        <v>259.0d0</v>
      </c>
      <c r="D116" s="1" t="str">
        <f t="shared" si="8"/>
        <v>no</v>
      </c>
      <c r="E116" s="1">
        <f t="shared" si="9"/>
        <v>259</v>
      </c>
      <c r="F116" s="1">
        <f t="shared" si="10"/>
        <v>0</v>
      </c>
      <c r="G116" s="1">
        <f t="shared" si="11"/>
        <v>259</v>
      </c>
    </row>
    <row r="117" spans="1:7" x14ac:dyDescent="0.25">
      <c r="A117" t="s">
        <v>116</v>
      </c>
      <c r="B117" t="str">
        <f t="shared" si="12"/>
        <v>lr)=262.0d0</v>
      </c>
      <c r="C117" t="str">
        <f t="shared" si="7"/>
        <v>262.0d0</v>
      </c>
      <c r="D117" s="1" t="str">
        <f t="shared" si="8"/>
        <v>lr</v>
      </c>
      <c r="E117" s="1">
        <f t="shared" si="9"/>
        <v>262</v>
      </c>
      <c r="F117" s="1">
        <f t="shared" si="10"/>
        <v>0</v>
      </c>
      <c r="G117" s="1">
        <f t="shared" si="11"/>
        <v>262</v>
      </c>
    </row>
    <row r="118" spans="1:7" x14ac:dyDescent="0.25">
      <c r="A118" t="s">
        <v>117</v>
      </c>
      <c r="B118" t="str">
        <f t="shared" si="12"/>
        <v>rf)=263.0d0</v>
      </c>
      <c r="C118" t="str">
        <f t="shared" si="7"/>
        <v>263.0d0</v>
      </c>
      <c r="D118" s="1" t="str">
        <f t="shared" si="8"/>
        <v>rf</v>
      </c>
      <c r="E118" s="1">
        <f t="shared" si="9"/>
        <v>263</v>
      </c>
      <c r="F118" s="1">
        <f t="shared" si="10"/>
        <v>0</v>
      </c>
      <c r="G118" s="1">
        <f t="shared" si="11"/>
        <v>263</v>
      </c>
    </row>
    <row r="119" spans="1:7" x14ac:dyDescent="0.25">
      <c r="A119" t="s">
        <v>118</v>
      </c>
      <c r="B119" t="str">
        <f t="shared" si="12"/>
        <v>db)=268.0d0</v>
      </c>
      <c r="C119" t="str">
        <f t="shared" si="7"/>
        <v>268.0d0</v>
      </c>
      <c r="D119" s="1" t="str">
        <f t="shared" si="8"/>
        <v>db</v>
      </c>
      <c r="E119" s="1">
        <f t="shared" si="9"/>
        <v>268</v>
      </c>
      <c r="F119" s="1">
        <f t="shared" si="10"/>
        <v>0</v>
      </c>
      <c r="G119" s="1">
        <f t="shared" si="11"/>
        <v>268</v>
      </c>
    </row>
    <row r="120" spans="1:7" x14ac:dyDescent="0.25">
      <c r="A120" t="s">
        <v>119</v>
      </c>
      <c r="B120" t="str">
        <f t="shared" si="12"/>
        <v>sg)=271.0d0</v>
      </c>
      <c r="C120" t="str">
        <f t="shared" si="7"/>
        <v>271.0d0</v>
      </c>
      <c r="D120" s="1" t="str">
        <f t="shared" si="8"/>
        <v>sg</v>
      </c>
      <c r="E120" s="1">
        <f t="shared" si="9"/>
        <v>271</v>
      </c>
      <c r="F120" s="1">
        <f t="shared" si="10"/>
        <v>0</v>
      </c>
      <c r="G120" s="1">
        <f t="shared" si="11"/>
        <v>271</v>
      </c>
    </row>
    <row r="121" spans="1:7" x14ac:dyDescent="0.25">
      <c r="A121" t="s">
        <v>120</v>
      </c>
      <c r="B121" t="str">
        <f t="shared" si="12"/>
        <v>bh)=270.0d0</v>
      </c>
      <c r="C121" t="str">
        <f t="shared" si="7"/>
        <v>270.0d0</v>
      </c>
      <c r="D121" s="1" t="str">
        <f t="shared" si="8"/>
        <v>bh</v>
      </c>
      <c r="E121" s="1">
        <f t="shared" si="9"/>
        <v>270</v>
      </c>
      <c r="F121" s="1">
        <f t="shared" si="10"/>
        <v>0</v>
      </c>
      <c r="G121" s="1">
        <f t="shared" si="11"/>
        <v>270</v>
      </c>
    </row>
    <row r="122" spans="1:7" x14ac:dyDescent="0.25">
      <c r="A122" t="s">
        <v>121</v>
      </c>
      <c r="B122" t="str">
        <f t="shared" si="12"/>
        <v>hs)=270.0d0</v>
      </c>
      <c r="C122" t="str">
        <f t="shared" si="7"/>
        <v>270.0d0</v>
      </c>
      <c r="D122" s="1" t="str">
        <f t="shared" si="8"/>
        <v>hs</v>
      </c>
      <c r="E122" s="1">
        <f t="shared" si="9"/>
        <v>270</v>
      </c>
      <c r="F122" s="1">
        <f t="shared" si="10"/>
        <v>0</v>
      </c>
      <c r="G122" s="1">
        <f t="shared" si="11"/>
        <v>270</v>
      </c>
    </row>
    <row r="123" spans="1:7" x14ac:dyDescent="0.25">
      <c r="A123" t="s">
        <v>122</v>
      </c>
      <c r="B123" t="str">
        <f t="shared" si="12"/>
        <v>mt)=278.0d0</v>
      </c>
      <c r="C123" t="str">
        <f t="shared" si="7"/>
        <v>278.0d0</v>
      </c>
      <c r="D123" s="1" t="str">
        <f t="shared" si="8"/>
        <v>mt</v>
      </c>
      <c r="E123" s="1">
        <f t="shared" si="9"/>
        <v>278</v>
      </c>
      <c r="F123" s="1">
        <f t="shared" si="10"/>
        <v>0</v>
      </c>
      <c r="G123" s="1">
        <f t="shared" si="11"/>
        <v>278</v>
      </c>
    </row>
    <row r="124" spans="1:7" x14ac:dyDescent="0.25">
      <c r="A124" t="s">
        <v>123</v>
      </c>
      <c r="B124" t="str">
        <f t="shared" si="12"/>
        <v>ds)=281.0d0</v>
      </c>
      <c r="C124" t="str">
        <f t="shared" si="7"/>
        <v>281.0d0</v>
      </c>
      <c r="D124" s="1" t="str">
        <f t="shared" si="8"/>
        <v>ds</v>
      </c>
      <c r="E124" s="1">
        <f t="shared" si="9"/>
        <v>281</v>
      </c>
      <c r="F124" s="1">
        <f t="shared" si="10"/>
        <v>0</v>
      </c>
      <c r="G124" s="1">
        <f t="shared" si="11"/>
        <v>281</v>
      </c>
    </row>
    <row r="125" spans="1:7" x14ac:dyDescent="0.25">
      <c r="A125" t="s">
        <v>124</v>
      </c>
      <c r="B125" t="str">
        <f t="shared" si="12"/>
        <v>rg)=281.0d0</v>
      </c>
      <c r="C125" t="str">
        <f t="shared" si="7"/>
        <v>281.0d0</v>
      </c>
      <c r="D125" s="1" t="str">
        <f t="shared" si="8"/>
        <v>rg</v>
      </c>
      <c r="E125" s="1">
        <f t="shared" si="9"/>
        <v>281</v>
      </c>
      <c r="F125" s="1">
        <f t="shared" si="10"/>
        <v>0</v>
      </c>
      <c r="G125" s="1">
        <f t="shared" si="11"/>
        <v>281</v>
      </c>
    </row>
    <row r="126" spans="1:7" x14ac:dyDescent="0.25">
      <c r="A12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zfracs</vt:lpstr>
      <vt:lpstr>AtomicWeights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Tickner</dc:creator>
  <cp:lastModifiedBy>Daniel Tickner</cp:lastModifiedBy>
  <dcterms:created xsi:type="dcterms:W3CDTF">2021-07-26T16:24:49Z</dcterms:created>
  <dcterms:modified xsi:type="dcterms:W3CDTF">2021-07-26T20:04:57Z</dcterms:modified>
</cp:coreProperties>
</file>