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4B300F15-CFCA-4CCD-87A8-CA425C44981C}" xr6:coauthVersionLast="43" xr6:coauthVersionMax="43" xr10:uidLastSave="{00000000-0000-0000-0000-000000000000}"/>
  <bookViews>
    <workbookView xWindow="14970" yWindow="1305" windowWidth="14685" windowHeight="11475" xr2:uid="{5A8DA7FF-74C6-4BEF-88B3-E888390C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1" l="1"/>
  <c r="F28" i="1"/>
  <c r="G28" i="1"/>
  <c r="G9" i="1"/>
  <c r="D28" i="1"/>
  <c r="C28" i="1" s="1"/>
  <c r="E28" i="1"/>
  <c r="B28" i="1"/>
  <c r="C27" i="1"/>
  <c r="C26" i="1"/>
  <c r="C25" i="1"/>
  <c r="C24" i="1"/>
  <c r="C23" i="1"/>
  <c r="C22" i="1"/>
  <c r="C21" i="1"/>
  <c r="E16" i="1"/>
  <c r="E9" i="1"/>
  <c r="F16" i="1"/>
  <c r="F9" i="1"/>
  <c r="H9" i="1"/>
  <c r="C16" i="1"/>
  <c r="C9" i="1"/>
  <c r="D9" i="1"/>
  <c r="B9" i="1"/>
  <c r="C2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<sst xmlns="http://schemas.openxmlformats.org/spreadsheetml/2006/main" count="86" uniqueCount="45">
  <si>
    <t>rf BS15_AU_02a_files_1-104</t>
  </si>
  <si>
    <t>rf BS14_AU_04_files_All</t>
  </si>
  <si>
    <t>rf AW12_AU_BS3_files_All</t>
  </si>
  <si>
    <t>rf BS13_AU_04_files_All</t>
  </si>
  <si>
    <t>rf BS16_AU_02a_files_1-175</t>
  </si>
  <si>
    <t>rf BS15_AU_02b_files_All</t>
  </si>
  <si>
    <t>rf AW14_AU_BS3_files_1-160</t>
  </si>
  <si>
    <t>rf AL16_AU_BS1_files_All</t>
  </si>
  <si>
    <t>rf BS13_AU_02a_files_All</t>
  </si>
  <si>
    <t>rf BS16_AU_05_files_All</t>
  </si>
  <si>
    <t>rf BS15_AU_04_files_301-417</t>
  </si>
  <si>
    <t>rf AW14_AU_BS2_files_All</t>
  </si>
  <si>
    <t>rf all</t>
  </si>
  <si>
    <t>Raven TPR</t>
  </si>
  <si>
    <t>RF TPR</t>
  </si>
  <si>
    <t>Total TPR</t>
  </si>
  <si>
    <t>Raven FPR</t>
  </si>
  <si>
    <t>Total FPR</t>
  </si>
  <si>
    <t>MB %</t>
  </si>
  <si>
    <t>OB %</t>
  </si>
  <si>
    <t xml:space="preserve">AUC </t>
  </si>
  <si>
    <t xml:space="preserve">hand boxed? </t>
  </si>
  <si>
    <t xml:space="preserve">Hand </t>
  </si>
  <si>
    <t>Random</t>
  </si>
  <si>
    <t>DS: Hand boxed</t>
  </si>
  <si>
    <t xml:space="preserve">Hand boxed all </t>
  </si>
  <si>
    <t xml:space="preserve">DS: machine assisted </t>
  </si>
  <si>
    <t xml:space="preserve">Machine assisted all </t>
  </si>
  <si>
    <t>no A_C</t>
  </si>
  <si>
    <t>&lt;0.93</t>
  </si>
  <si>
    <t>&lt;0.89</t>
  </si>
  <si>
    <t>&lt;0.94</t>
  </si>
  <si>
    <t>&lt;0.96</t>
  </si>
  <si>
    <t>BS14_AU_04</t>
  </si>
  <si>
    <t>AW12_AU_BS3</t>
  </si>
  <si>
    <t>BS13_AU_04</t>
  </si>
  <si>
    <t>BS16_AU_02a</t>
  </si>
  <si>
    <t>BS15_AU_02b</t>
  </si>
  <si>
    <t>AW14_AU_BS3</t>
  </si>
  <si>
    <t>AL16_AU_BS1</t>
  </si>
  <si>
    <t>BS13_AU_02a</t>
  </si>
  <si>
    <t>BS16_AU_05</t>
  </si>
  <si>
    <t>BS15_AU_04</t>
  </si>
  <si>
    <t>AW14_AU_BS2</t>
  </si>
  <si>
    <t>BS15_AU_02a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</si>
</sst>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EB4E-5E3D-4520-B609-E2426A365B61}">
  <dimension ref="A1:N28"/>
  <sheetViews>
    <sheetView tabSelected="1" topLeftCell="A4" workbookViewId="0">
      <selection activeCell="J24" sqref="J24"/>
    </sheetView>
  </sheetViews>
  <sheetFormatPr defaultRowHeight="14.25" x14ac:dyDescent="0.45"/>
  <cols>
    <col min="1" max="1" width="24.3984375" bestFit="1" customWidth="1"/>
  </cols>
  <sheetData>
    <row r="1" spans="1:14" x14ac:dyDescent="0.45">
      <c r="A1" s="1" t="s">
        <v>24</v>
      </c>
      <c r="B1" s="2" t="s">
        <v>13</v>
      </c>
      <c r="C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4" x14ac:dyDescent="0.45">
      <c r="A2" t="s">
        <v>44</v>
      </c>
      <c r="B2" s="3">
        <v>0.97857142857142898</v>
      </c>
      <c r="C2" s="3">
        <f>D2/B2</f>
        <v>0.97810218978102126</v>
      </c>
      <c r="D2" s="3">
        <v>0.95714285714285696</v>
      </c>
      <c r="E2" s="3">
        <v>0.82296343810134698</v>
      </c>
      <c r="F2" s="3">
        <v>0.54637436762225999</v>
      </c>
      <c r="G2" s="3">
        <v>0.37174721189591098</v>
      </c>
      <c r="H2" s="3">
        <v>0</v>
      </c>
      <c r="I2" s="3">
        <v>0.97136260301220501</v>
      </c>
      <c r="J2" t="s">
        <v>22</v>
      </c>
      <c r="N2" t="s">
        <v>0</v>
      </c>
    </row>
    <row r="3" spans="1:14" x14ac:dyDescent="0.45">
      <c r="A3" t="s">
        <v>33</v>
      </c>
      <c r="B3" s="3">
        <v>0.93709327548806898</v>
      </c>
      <c r="C3" s="3">
        <f t="shared" ref="C3:C9" si="0">D3/B3</f>
        <v>0.95833333333333359</v>
      </c>
      <c r="D3" s="3">
        <v>0.898047722342733</v>
      </c>
      <c r="E3" s="3">
        <v>0.91345962113658996</v>
      </c>
      <c r="F3" s="3">
        <v>0.71070931849791397</v>
      </c>
      <c r="G3" s="3">
        <v>0.480769230769231</v>
      </c>
      <c r="H3" s="3">
        <v>0</v>
      </c>
      <c r="I3" s="3">
        <v>0.96605680199427402</v>
      </c>
      <c r="J3" t="s">
        <v>22</v>
      </c>
      <c r="N3" t="s">
        <v>1</v>
      </c>
    </row>
    <row r="4" spans="1:14" x14ac:dyDescent="0.45">
      <c r="A4" t="s">
        <v>34</v>
      </c>
      <c r="B4" s="3">
        <v>0.94138335287221597</v>
      </c>
      <c r="C4" s="3">
        <f t="shared" si="0"/>
        <v>0.96637608966376043</v>
      </c>
      <c r="D4" s="3">
        <v>0.90973036342321201</v>
      </c>
      <c r="E4" s="3">
        <v>0.84942012719790505</v>
      </c>
      <c r="F4" s="3">
        <v>0.60549059481443801</v>
      </c>
      <c r="G4" s="3">
        <v>0</v>
      </c>
      <c r="H4" s="3">
        <v>0</v>
      </c>
      <c r="I4" s="3">
        <v>0.96688339367366605</v>
      </c>
      <c r="J4" t="s">
        <v>22</v>
      </c>
      <c r="N4" t="s">
        <v>2</v>
      </c>
    </row>
    <row r="5" spans="1:14" x14ac:dyDescent="0.45">
      <c r="A5" t="s">
        <v>35</v>
      </c>
      <c r="B5" s="3">
        <v>0.91957605985037405</v>
      </c>
      <c r="C5" s="3">
        <f t="shared" si="0"/>
        <v>0.93966101694915227</v>
      </c>
      <c r="D5" s="3">
        <v>0.86408977556109701</v>
      </c>
      <c r="E5" s="3">
        <v>0.87884504962677401</v>
      </c>
      <c r="F5" s="3">
        <v>0.57821059038344502</v>
      </c>
      <c r="G5" s="3">
        <v>7.2150072150072103E-2</v>
      </c>
      <c r="H5" s="3">
        <v>7.2098053352559505E-2</v>
      </c>
      <c r="I5" s="3">
        <v>0.96364358779793402</v>
      </c>
      <c r="J5" t="s">
        <v>22</v>
      </c>
      <c r="N5" t="s">
        <v>3</v>
      </c>
    </row>
    <row r="6" spans="1:14" x14ac:dyDescent="0.45">
      <c r="A6" t="s">
        <v>36</v>
      </c>
      <c r="B6" s="3">
        <v>0.96122448979591801</v>
      </c>
      <c r="C6" s="3">
        <f t="shared" si="0"/>
        <v>0.97027600849256956</v>
      </c>
      <c r="D6" s="3">
        <v>0.93265306122448999</v>
      </c>
      <c r="E6" s="3">
        <v>0.85160680529300603</v>
      </c>
      <c r="F6" s="3">
        <v>0.580733944954128</v>
      </c>
      <c r="G6" s="3">
        <v>0</v>
      </c>
      <c r="H6" s="3">
        <v>0</v>
      </c>
      <c r="I6" s="3">
        <v>0.97022755668662897</v>
      </c>
      <c r="J6" t="s">
        <v>22</v>
      </c>
      <c r="M6" t="s">
        <v>28</v>
      </c>
      <c r="N6" t="s">
        <v>4</v>
      </c>
    </row>
    <row r="7" spans="1:14" x14ac:dyDescent="0.45">
      <c r="A7" t="s">
        <v>37</v>
      </c>
      <c r="B7" s="3">
        <v>0.89265536723163796</v>
      </c>
      <c r="C7" s="3">
        <f t="shared" si="0"/>
        <v>0.91772151898734278</v>
      </c>
      <c r="D7" s="3">
        <v>0.81920903954802304</v>
      </c>
      <c r="E7" s="3">
        <v>0.936708860759494</v>
      </c>
      <c r="F7" s="3">
        <v>0.71400394477317597</v>
      </c>
      <c r="G7" s="3">
        <v>0</v>
      </c>
      <c r="H7" s="3">
        <v>0</v>
      </c>
      <c r="I7" s="3">
        <v>0.94391502957331097</v>
      </c>
      <c r="J7" t="s">
        <v>22</v>
      </c>
      <c r="N7" t="s">
        <v>5</v>
      </c>
    </row>
    <row r="8" spans="1:14" x14ac:dyDescent="0.45">
      <c r="A8" t="s">
        <v>38</v>
      </c>
      <c r="B8" s="3">
        <v>0.93234323432343202</v>
      </c>
      <c r="C8" s="3">
        <f t="shared" si="0"/>
        <v>0.96106194690265512</v>
      </c>
      <c r="D8" s="3">
        <v>0.89603960396039595</v>
      </c>
      <c r="E8" s="3">
        <v>0.89895408615493699</v>
      </c>
      <c r="F8" s="3">
        <v>0.66172839506172798</v>
      </c>
      <c r="G8" s="3">
        <v>0.91240875912408703</v>
      </c>
      <c r="H8" s="3">
        <v>0</v>
      </c>
      <c r="I8" s="3">
        <v>0.96897604353308298</v>
      </c>
      <c r="J8" t="s">
        <v>22</v>
      </c>
      <c r="N8" t="s">
        <v>6</v>
      </c>
    </row>
    <row r="9" spans="1:14" x14ac:dyDescent="0.45">
      <c r="A9" t="s">
        <v>25</v>
      </c>
      <c r="B9" s="3">
        <f>(280+461+853+1604+490+177+606-6 -29-50-129-19-19-41)/(280+461+853+1604+490+177+606)</f>
        <v>0.93446656229031533</v>
      </c>
      <c r="C9" s="3">
        <f t="shared" si="0"/>
        <v>0.95476304451890859</v>
      </c>
      <c r="D9" s="3">
        <f>(280+461+853+1604+490+177+606-12-47-77-218-33-32-63)/(280+461+853+1604+490+177+606)</f>
        <v>0.89219414001341979</v>
      </c>
      <c r="E9" s="3">
        <f>(1283+4581+4541+10714+2703+2368+5071)/((276+434+805+1477+471+160+570)+(1283+4581+4541+10714+2703+2368+5071))</f>
        <v>0.88173407796017378</v>
      </c>
      <c r="F9" s="3">
        <f>(324+1022+1191+1900+633+362+1074)/((269+416+776+1386+457+145+548)+(324+1022+1191+1900+633+362+1074))</f>
        <v>0.61944206417214132</v>
      </c>
      <c r="G9" s="3">
        <f>(269*0.0037+416*0.0048+1386*0.00072+548*0.0091)/(269+416+776+1386+457+145+548)*100</f>
        <v>0.22458894170627972</v>
      </c>
      <c r="H9" s="3">
        <f>(1386*0.00072)/(269+416+776+1386+457+145+548)*100</f>
        <v>2.4966725043782837E-2</v>
      </c>
      <c r="I9" s="4"/>
      <c r="N9" t="s">
        <v>25</v>
      </c>
    </row>
    <row r="10" spans="1:14" x14ac:dyDescent="0.45">
      <c r="A10" t="s">
        <v>26</v>
      </c>
      <c r="B10" s="3"/>
      <c r="C10" s="3"/>
      <c r="D10" s="3"/>
      <c r="E10" s="3"/>
      <c r="F10" s="3"/>
      <c r="G10" s="3"/>
      <c r="H10" s="3"/>
      <c r="I10" s="3"/>
      <c r="N10" t="s">
        <v>26</v>
      </c>
    </row>
    <row r="11" spans="1:14" x14ac:dyDescent="0.45">
      <c r="A11" t="s">
        <v>39</v>
      </c>
      <c r="B11" s="4"/>
      <c r="C11" s="3">
        <v>0.93849658314350803</v>
      </c>
      <c r="D11" s="3" t="s">
        <v>31</v>
      </c>
      <c r="E11" s="3">
        <v>0.92517006802721102</v>
      </c>
      <c r="F11" s="3">
        <v>0.72478289913159699</v>
      </c>
      <c r="G11" s="4"/>
      <c r="H11" s="4"/>
      <c r="I11" s="3">
        <v>0.95888208497712801</v>
      </c>
      <c r="J11" t="s">
        <v>23</v>
      </c>
      <c r="N11" t="s">
        <v>7</v>
      </c>
    </row>
    <row r="12" spans="1:14" x14ac:dyDescent="0.45">
      <c r="A12" t="s">
        <v>40</v>
      </c>
      <c r="B12" s="4"/>
      <c r="C12" s="3">
        <v>0.96389891696750896</v>
      </c>
      <c r="D12" s="3" t="s">
        <v>32</v>
      </c>
      <c r="E12" s="3">
        <v>0.76243567753001695</v>
      </c>
      <c r="F12" s="3">
        <v>0.521505376344086</v>
      </c>
      <c r="G12" s="4"/>
      <c r="H12" s="4"/>
      <c r="I12" s="3">
        <v>0.96427378148658505</v>
      </c>
      <c r="J12" t="s">
        <v>23</v>
      </c>
      <c r="N12" t="s">
        <v>8</v>
      </c>
    </row>
    <row r="13" spans="1:14" x14ac:dyDescent="0.45">
      <c r="A13" t="s">
        <v>41</v>
      </c>
      <c r="B13" s="4"/>
      <c r="C13" s="3">
        <v>0.92682926829268297</v>
      </c>
      <c r="D13" s="3" t="s">
        <v>29</v>
      </c>
      <c r="E13" s="3">
        <v>0.91683569979715995</v>
      </c>
      <c r="F13" s="3">
        <v>0.73239436619718301</v>
      </c>
      <c r="G13" s="4"/>
      <c r="H13" s="4"/>
      <c r="I13" s="3">
        <v>0.93535506151521497</v>
      </c>
      <c r="J13" t="s">
        <v>23</v>
      </c>
      <c r="N13" t="s">
        <v>9</v>
      </c>
    </row>
    <row r="14" spans="1:14" x14ac:dyDescent="0.45">
      <c r="A14" t="s">
        <v>42</v>
      </c>
      <c r="B14" s="4"/>
      <c r="C14" s="3">
        <v>0.93763919821826303</v>
      </c>
      <c r="D14" s="3" t="s">
        <v>31</v>
      </c>
      <c r="E14" s="3">
        <v>0.83450055289347602</v>
      </c>
      <c r="F14" s="3">
        <v>0.55684210526315803</v>
      </c>
      <c r="G14" s="4"/>
      <c r="H14" s="4"/>
      <c r="I14" s="3">
        <v>0.95455835222505603</v>
      </c>
      <c r="J14" t="s">
        <v>23</v>
      </c>
      <c r="N14" t="s">
        <v>10</v>
      </c>
    </row>
    <row r="15" spans="1:14" x14ac:dyDescent="0.45">
      <c r="A15" t="s">
        <v>43</v>
      </c>
      <c r="B15" s="4"/>
      <c r="C15" s="3">
        <v>0.87121212121212099</v>
      </c>
      <c r="D15" s="3" t="s">
        <v>30</v>
      </c>
      <c r="E15" s="3">
        <v>0.86199686356508098</v>
      </c>
      <c r="F15" s="3">
        <v>0.60138648180242604</v>
      </c>
      <c r="G15" s="4"/>
      <c r="H15" s="4"/>
      <c r="I15" s="3">
        <v>0.92705523935478595</v>
      </c>
      <c r="J15" t="s">
        <v>23</v>
      </c>
      <c r="N15" t="s">
        <v>11</v>
      </c>
    </row>
    <row r="16" spans="1:14" x14ac:dyDescent="0.45">
      <c r="A16" t="s">
        <v>27</v>
      </c>
      <c r="B16" s="4"/>
      <c r="C16" s="3">
        <f>(439+277+41+449+264-27-10-3-28-34)/(439+277+41+449+264)</f>
        <v>0.93061224489795913</v>
      </c>
      <c r="D16" s="3" t="s">
        <v>29</v>
      </c>
      <c r="E16" s="3">
        <f>(5440+889+452+2264+1649)/((440+277+41+449+264)+(5440+889+452+2264+1649))</f>
        <v>0.87907932593505955</v>
      </c>
      <c r="F16" s="3">
        <f>(1085+291+104+529+347)/((412+267+38+421+230)+(1085+291+104+529+347))</f>
        <v>0.63265306122448983</v>
      </c>
      <c r="G16" s="4"/>
      <c r="H16" s="4"/>
      <c r="I16" s="4"/>
      <c r="N16" t="s">
        <v>27</v>
      </c>
    </row>
    <row r="17" spans="1:14" x14ac:dyDescent="0.45">
      <c r="A17" t="s">
        <v>12</v>
      </c>
      <c r="B17" s="4"/>
      <c r="C17" s="4"/>
      <c r="D17" s="4"/>
      <c r="E17" s="3">
        <v>0.87596041423083304</v>
      </c>
      <c r="F17" s="3">
        <v>0.62284710017574696</v>
      </c>
      <c r="G17" s="4"/>
      <c r="H17" s="4"/>
      <c r="I17" s="3">
        <v>0.96273662870920496</v>
      </c>
      <c r="N17" t="s">
        <v>12</v>
      </c>
    </row>
    <row r="20" spans="1:14" x14ac:dyDescent="0.45">
      <c r="A20" s="1" t="s">
        <v>24</v>
      </c>
      <c r="B20" s="2" t="s">
        <v>13</v>
      </c>
      <c r="C20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</row>
    <row r="21" spans="1:14" x14ac:dyDescent="0.45">
      <c r="A21" t="s">
        <v>0</v>
      </c>
      <c r="B21" s="3">
        <v>0.97857142857142898</v>
      </c>
      <c r="C21" s="3">
        <f>D21/B21</f>
        <v>0.97810218978102126</v>
      </c>
      <c r="D21" s="3">
        <v>0.95714285714285696</v>
      </c>
      <c r="E21" s="3">
        <v>0.82296343810134698</v>
      </c>
      <c r="F21" s="3">
        <v>0.54637436762225999</v>
      </c>
      <c r="G21" s="3">
        <v>0.37174721189591098</v>
      </c>
      <c r="H21" s="3">
        <v>0</v>
      </c>
      <c r="I21" s="3">
        <v>0.97136260301220501</v>
      </c>
      <c r="J21" t="s">
        <v>22</v>
      </c>
    </row>
    <row r="22" spans="1:14" x14ac:dyDescent="0.45">
      <c r="A22" t="s">
        <v>1</v>
      </c>
      <c r="B22" s="3">
        <v>0.93709327548806898</v>
      </c>
      <c r="C22" s="3">
        <f t="shared" ref="C22:C28" si="1">D22/B22</f>
        <v>0.95833333333333359</v>
      </c>
      <c r="D22" s="3">
        <v>0.898047722342733</v>
      </c>
      <c r="E22" s="3">
        <v>0.91345962113658996</v>
      </c>
      <c r="F22" s="3">
        <v>0.71070931849791397</v>
      </c>
      <c r="G22" s="3">
        <v>0</v>
      </c>
      <c r="H22" s="3">
        <v>0</v>
      </c>
      <c r="I22" s="3">
        <v>0.96605680199427402</v>
      </c>
      <c r="J22" t="s">
        <v>22</v>
      </c>
    </row>
    <row r="23" spans="1:14" x14ac:dyDescent="0.45">
      <c r="A23" t="s">
        <v>2</v>
      </c>
      <c r="B23" s="3">
        <v>0.94138335287221597</v>
      </c>
      <c r="C23" s="3">
        <f t="shared" si="1"/>
        <v>0.96264009962640062</v>
      </c>
      <c r="D23" s="3">
        <v>0.90621336459554502</v>
      </c>
      <c r="E23" s="3">
        <v>0.84942012719790505</v>
      </c>
      <c r="F23" s="3">
        <v>0.60549059481443801</v>
      </c>
      <c r="G23" s="3">
        <v>0</v>
      </c>
      <c r="H23" s="3">
        <v>0</v>
      </c>
      <c r="I23" s="3">
        <v>0.96688339367366605</v>
      </c>
      <c r="J23" t="s">
        <v>22</v>
      </c>
    </row>
    <row r="24" spans="1:14" x14ac:dyDescent="0.45">
      <c r="A24" t="s">
        <v>3</v>
      </c>
      <c r="B24" s="3">
        <v>0.91957605985037405</v>
      </c>
      <c r="C24" s="3">
        <f t="shared" si="1"/>
        <v>0.94169491525423688</v>
      </c>
      <c r="D24" s="3">
        <v>0.86596009975062305</v>
      </c>
      <c r="E24" s="3">
        <v>0.87884504962677401</v>
      </c>
      <c r="F24" s="3">
        <v>0.57821059038344502</v>
      </c>
      <c r="G24" s="3">
        <v>0</v>
      </c>
      <c r="H24" s="3">
        <v>0.14419610670511901</v>
      </c>
      <c r="I24" s="3">
        <v>0.96364358779793402</v>
      </c>
      <c r="J24" t="s">
        <v>22</v>
      </c>
    </row>
    <row r="25" spans="1:14" x14ac:dyDescent="0.45">
      <c r="A25" t="s">
        <v>4</v>
      </c>
      <c r="B25" s="3">
        <v>0.96122448979591801</v>
      </c>
      <c r="C25" s="3">
        <f t="shared" si="1"/>
        <v>0.97027600849256956</v>
      </c>
      <c r="D25" s="3">
        <v>0.93265306122448999</v>
      </c>
      <c r="E25" s="3">
        <v>0.85160680529300603</v>
      </c>
      <c r="F25" s="3">
        <v>0.580733944954128</v>
      </c>
      <c r="G25" s="3">
        <v>0</v>
      </c>
      <c r="H25" s="3">
        <v>0</v>
      </c>
      <c r="I25" s="3">
        <v>0.97022755668662897</v>
      </c>
      <c r="J25" t="s">
        <v>22</v>
      </c>
    </row>
    <row r="26" spans="1:14" x14ac:dyDescent="0.45">
      <c r="A26" t="s">
        <v>5</v>
      </c>
      <c r="B26" s="3">
        <v>0.89265536723163796</v>
      </c>
      <c r="C26" s="3">
        <f t="shared" si="1"/>
        <v>0.91772151898734278</v>
      </c>
      <c r="D26" s="3">
        <v>0.81920903954802304</v>
      </c>
      <c r="E26" s="3">
        <v>0.936708860759494</v>
      </c>
      <c r="F26" s="3">
        <v>0.71400394477317597</v>
      </c>
      <c r="G26" s="3">
        <v>0</v>
      </c>
      <c r="H26" s="3">
        <v>0</v>
      </c>
      <c r="I26" s="3">
        <v>0.94391502957331097</v>
      </c>
      <c r="J26" t="s">
        <v>22</v>
      </c>
    </row>
    <row r="27" spans="1:14" x14ac:dyDescent="0.45">
      <c r="A27" t="s">
        <v>6</v>
      </c>
      <c r="B27" s="3">
        <v>0.93234323432343202</v>
      </c>
      <c r="C27" s="3">
        <f t="shared" si="1"/>
        <v>0.96637168141592955</v>
      </c>
      <c r="D27" s="3">
        <v>0.90099009900990101</v>
      </c>
      <c r="E27" s="3">
        <v>0.89895408615493699</v>
      </c>
      <c r="F27" s="3">
        <v>0.66172839506172798</v>
      </c>
      <c r="G27" s="3">
        <v>0.18281535648994501</v>
      </c>
      <c r="H27" s="3">
        <v>0</v>
      </c>
      <c r="I27" s="3">
        <v>0.96897604353308298</v>
      </c>
      <c r="J27" t="s">
        <v>22</v>
      </c>
    </row>
    <row r="28" spans="1:14" x14ac:dyDescent="0.45">
      <c r="A28" t="s">
        <v>25</v>
      </c>
      <c r="B28" s="3">
        <f>(280+461+853+1604+490+177+606-6 -29-50-129-19-19-41)/(280+461+853+1604+490+177+606)</f>
        <v>0.93446656229031533</v>
      </c>
      <c r="C28" s="3">
        <f t="shared" si="1"/>
        <v>0.95548109143130688</v>
      </c>
      <c r="D28" s="3">
        <f>(280+461+853+1604+490+177+606-12-47-80-215-33-32-60)/(280+461+853+1604+490+177+606)</f>
        <v>0.89286513084321184</v>
      </c>
      <c r="E28" s="3">
        <f>(1283+4581+4541+10714+2703+2368+5071)/((276+434+805+1477+471+160+570)+(1283+4581+4541+10714+2703+2368+5071))</f>
        <v>0.88173407796017378</v>
      </c>
      <c r="F28" s="3">
        <f>(324+1046+1216+1973+660+373+1077)/((269+414+773+1387+457+145+547)+(324+1046+1216+1973+660+373+1077))</f>
        <v>0.62555107400806675</v>
      </c>
      <c r="G28" s="3">
        <f>(269*0.0037+416*0+1386*0+548*0.0018)/(269+414+773+1387+457+145+547)*100</f>
        <v>4.9641783567134265E-2</v>
      </c>
      <c r="H28" s="3">
        <f>(1386*0.00144)/(269+414+773+1387+457+145+547)*100</f>
        <v>4.9995991983967938E-2</v>
      </c>
      <c r="I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2019-04-26T18:06:05Z</dcterms:created>
  <dcterms:modified xsi:type="dcterms:W3CDTF">2019-04-27T01:21:56Z</dcterms:modified>
</cp:coreProperties>
</file>