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8F5A3551-37D2-4450-96D4-F4FFAC8FEA7F}" xr6:coauthVersionLast="43" xr6:coauthVersionMax="43" xr10:uidLastSave="{00000000-0000-0000-0000-000000000000}"/>
  <bookViews>
    <workbookView xWindow="1013" yWindow="727" windowWidth="13605" windowHeight="832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2" i="1" l="1"/>
  <c r="E11" i="1"/>
  <c r="E3" i="1"/>
  <c r="E2" i="1"/>
  <c r="E5" i="1"/>
  <c r="E10" i="1"/>
  <c r="E9" i="1"/>
  <c r="E8" i="1"/>
  <c r="E7" i="1"/>
  <c r="E6" i="1"/>
  <c r="E4" i="1"/>
  <c r="D24" i="1" l="1"/>
  <c r="D23" i="1"/>
  <c r="D22" i="1"/>
  <c r="D21" i="1"/>
  <c r="D20" i="1"/>
  <c r="D12" i="1"/>
  <c r="D11" i="1"/>
  <c r="D10" i="1"/>
  <c r="D9" i="1"/>
  <c r="D8" i="1"/>
  <c r="D3" i="1" l="1"/>
  <c r="D4" i="1"/>
  <c r="D5" i="1"/>
  <c r="D6" i="1"/>
  <c r="D7" i="1"/>
  <c r="D13" i="1"/>
  <c r="D14" i="1"/>
  <c r="D15" i="1"/>
  <c r="D16" i="1"/>
  <c r="D17" i="1"/>
  <c r="D18" i="1"/>
  <c r="D19" i="1"/>
  <c r="D25" i="1"/>
  <c r="D26" i="1"/>
  <c r="D27" i="1"/>
  <c r="D28" i="1"/>
  <c r="D29" i="1"/>
  <c r="D30" i="1"/>
  <c r="D2" i="1"/>
</calcChain>
</file>

<file path=xl/sharedStrings.xml><?xml version="1.0" encoding="utf-8"?>
<sst xmlns="http://schemas.openxmlformats.org/spreadsheetml/2006/main" count="212" uniqueCount="70">
  <si>
    <t>completely analyzed</t>
  </si>
  <si>
    <t>AW15_AU_BS3</t>
  </si>
  <si>
    <t>AW14_AU_BS3</t>
  </si>
  <si>
    <t>BS13_AU_04</t>
  </si>
  <si>
    <t>BS12_AU_02a</t>
  </si>
  <si>
    <t>AW12_AU_BS3</t>
  </si>
  <si>
    <t>137:224</t>
  </si>
  <si>
    <t>705:749</t>
  </si>
  <si>
    <t>1:46</t>
  </si>
  <si>
    <t>1:71</t>
  </si>
  <si>
    <t>1:250</t>
  </si>
  <si>
    <t>r</t>
  </si>
  <si>
    <t>n</t>
  </si>
  <si>
    <t>y</t>
  </si>
  <si>
    <t>BS14_AU_04</t>
  </si>
  <si>
    <t>BS16_AU_02a</t>
  </si>
  <si>
    <t>BS15_AU_02b</t>
  </si>
  <si>
    <t>BS15_AU_02a</t>
  </si>
  <si>
    <t xml:space="preserve">File # refers to consecutive position of file in high grade folder </t>
  </si>
  <si>
    <t>1:104</t>
  </si>
  <si>
    <t>1:175</t>
  </si>
  <si>
    <t>1:160</t>
  </si>
  <si>
    <t>1:179</t>
  </si>
  <si>
    <t>1:304</t>
  </si>
  <si>
    <t>1:62</t>
  </si>
  <si>
    <t>1:217</t>
  </si>
  <si>
    <t>BP</t>
  </si>
  <si>
    <t>1464:1507</t>
  </si>
  <si>
    <t>num completed</t>
  </si>
  <si>
    <t>309:369</t>
  </si>
  <si>
    <t>AW15_AU_BS2</t>
  </si>
  <si>
    <t>AL16_AU_BS3</t>
  </si>
  <si>
    <t>BS12_AU_02b</t>
  </si>
  <si>
    <t>BS14_AU_04b</t>
  </si>
  <si>
    <t>74:148</t>
  </si>
  <si>
    <t>689:747</t>
  </si>
  <si>
    <t>77:170</t>
  </si>
  <si>
    <t>33:103</t>
  </si>
  <si>
    <t>BS13_AU_02a</t>
  </si>
  <si>
    <t>AL16_AU_BS1</t>
  </si>
  <si>
    <t>BS16_AU_05</t>
  </si>
  <si>
    <t>BS15_AU_04a</t>
  </si>
  <si>
    <t>AW14_AU_BS2</t>
  </si>
  <si>
    <t>1:158</t>
  </si>
  <si>
    <t>1:58</t>
  </si>
  <si>
    <t>1:13</t>
  </si>
  <si>
    <t>1:86</t>
  </si>
  <si>
    <t>301:417</t>
  </si>
  <si>
    <t>Mooring ID</t>
  </si>
  <si>
    <t>Location</t>
  </si>
  <si>
    <t>BS3</t>
  </si>
  <si>
    <t>M2</t>
  </si>
  <si>
    <t>M4</t>
  </si>
  <si>
    <t>BS2</t>
  </si>
  <si>
    <t>BS1</t>
  </si>
  <si>
    <t>M5</t>
  </si>
  <si>
    <t>Files completed</t>
  </si>
  <si>
    <t>Analysis start</t>
  </si>
  <si>
    <t>Analysis end</t>
  </si>
  <si>
    <t>*machine assisted (r = after raven, m= after model, n = no)</t>
  </si>
  <si>
    <t>Selection protocol</t>
  </si>
  <si>
    <t xml:space="preserve">Hand </t>
  </si>
  <si>
    <t>Gunshot</t>
  </si>
  <si>
    <t>Upsweep</t>
  </si>
  <si>
    <t>Random</t>
  </si>
  <si>
    <t>Call type</t>
  </si>
  <si>
    <t># high graded files</t>
  </si>
  <si>
    <t>% analyzed</t>
  </si>
  <si>
    <t>Data hours</t>
  </si>
  <si>
    <t>Machine assisted*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</si>
</sst>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1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0"/>
  <sheetViews>
    <sheetView tabSelected="1" topLeftCell="A13" workbookViewId="0">
      <selection activeCell="E22" sqref="E22"/>
    </sheetView>
  </sheetViews>
  <sheetFormatPr defaultRowHeight="14.25" x14ac:dyDescent="0.45"/>
  <cols>
    <col min="1" max="1" width="10" bestFit="1" customWidth="1"/>
    <col min="2" max="2" width="7.3984375" customWidth="1"/>
    <col min="4" max="4" width="9.46484375" style="3" bestFit="1" customWidth="1"/>
    <col min="5" max="5" width="9.33203125" style="3" bestFit="1" customWidth="1"/>
    <col min="6" max="6" width="11.19921875" bestFit="1" customWidth="1"/>
    <col min="7" max="7" width="10.19921875" bestFit="1" customWidth="1"/>
    <col min="8" max="8" width="14.6640625" customWidth="1"/>
    <col min="15" max="15" width="9.06640625" style="1"/>
  </cols>
  <sheetData>
    <row r="1" spans="1:17" x14ac:dyDescent="0.45">
      <c r="A1" t="s">
        <v>65</v>
      </c>
      <c r="B1" t="s">
        <v>49</v>
      </c>
      <c r="C1" t="s">
        <v>66</v>
      </c>
      <c r="D1" s="3" t="s">
        <v>67</v>
      </c>
      <c r="E1" s="3" t="s">
        <v>68</v>
      </c>
      <c r="F1" t="s">
        <v>57</v>
      </c>
      <c r="G1" t="s">
        <v>58</v>
      </c>
      <c r="H1" t="s">
        <v>69</v>
      </c>
      <c r="I1" t="s">
        <v>60</v>
      </c>
      <c r="L1" t="s">
        <v>28</v>
      </c>
      <c r="M1" t="s">
        <v>0</v>
      </c>
      <c r="N1" t="s">
        <v>48</v>
      </c>
      <c r="O1" s="1" t="s">
        <v>56</v>
      </c>
    </row>
    <row r="2" spans="1:17" x14ac:dyDescent="0.45">
      <c r="A2" t="s">
        <v>62</v>
      </c>
      <c r="B2" t="s">
        <v>50</v>
      </c>
      <c r="C2">
        <v>1452</v>
      </c>
      <c r="D2" s="3">
        <f>L2/C2*100</f>
        <v>3.0991735537190084</v>
      </c>
      <c r="E2" s="3">
        <f>9000/3600</f>
        <v>2.5</v>
      </c>
      <c r="F2" s="2">
        <v>42314</v>
      </c>
      <c r="G2" s="2">
        <v>42322</v>
      </c>
      <c r="H2" t="s">
        <v>12</v>
      </c>
      <c r="I2" t="s">
        <v>61</v>
      </c>
      <c r="L2">
        <v>45</v>
      </c>
      <c r="M2" t="s">
        <v>12</v>
      </c>
      <c r="N2" t="s">
        <v>1</v>
      </c>
      <c r="O2" s="1" t="s">
        <v>7</v>
      </c>
    </row>
    <row r="3" spans="1:17" x14ac:dyDescent="0.45">
      <c r="A3" t="s">
        <v>62</v>
      </c>
      <c r="B3" t="s">
        <v>51</v>
      </c>
      <c r="C3">
        <v>455</v>
      </c>
      <c r="D3" s="3">
        <f>L3/C3*100</f>
        <v>10.109890109890109</v>
      </c>
      <c r="E3" s="3">
        <f>9525/3600</f>
        <v>2.6458333333333335</v>
      </c>
      <c r="F3" s="2">
        <v>41079</v>
      </c>
      <c r="G3" s="2">
        <v>41110</v>
      </c>
      <c r="H3" t="s">
        <v>12</v>
      </c>
      <c r="I3" t="s">
        <v>61</v>
      </c>
      <c r="L3">
        <v>46</v>
      </c>
      <c r="M3" t="s">
        <v>12</v>
      </c>
      <c r="N3" t="s">
        <v>4</v>
      </c>
      <c r="O3" s="1" t="s">
        <v>8</v>
      </c>
    </row>
    <row r="4" spans="1:17" x14ac:dyDescent="0.45">
      <c r="A4" t="s">
        <v>62</v>
      </c>
      <c r="B4" t="s">
        <v>50</v>
      </c>
      <c r="C4">
        <v>583</v>
      </c>
      <c r="D4" s="3">
        <f>L4/C4*100</f>
        <v>12.178387650085764</v>
      </c>
      <c r="E4" s="3">
        <f>(14250)/60/60</f>
        <v>3.9583333333333335</v>
      </c>
      <c r="F4" s="2">
        <v>41948</v>
      </c>
      <c r="G4" s="2">
        <v>41977</v>
      </c>
      <c r="H4" t="s">
        <v>12</v>
      </c>
      <c r="I4" t="s">
        <v>61</v>
      </c>
      <c r="L4">
        <v>71</v>
      </c>
      <c r="M4" t="s">
        <v>12</v>
      </c>
      <c r="N4" t="s">
        <v>2</v>
      </c>
      <c r="O4" s="1" t="s">
        <v>9</v>
      </c>
      <c r="Q4" t="s">
        <v>18</v>
      </c>
    </row>
    <row r="5" spans="1:17" x14ac:dyDescent="0.45">
      <c r="A5" t="s">
        <v>62</v>
      </c>
      <c r="B5" t="s">
        <v>52</v>
      </c>
      <c r="C5">
        <v>289</v>
      </c>
      <c r="D5" s="3">
        <f>L5/C5*100</f>
        <v>30.449826989619378</v>
      </c>
      <c r="E5" s="3">
        <f>17250/3600</f>
        <v>4.791666666666667</v>
      </c>
      <c r="F5" s="2">
        <v>41866</v>
      </c>
      <c r="G5" s="2">
        <v>41893</v>
      </c>
      <c r="H5" t="s">
        <v>12</v>
      </c>
      <c r="I5" t="s">
        <v>61</v>
      </c>
      <c r="L5">
        <v>88</v>
      </c>
      <c r="M5" t="s">
        <v>12</v>
      </c>
      <c r="N5" t="s">
        <v>3</v>
      </c>
      <c r="O5" s="1" t="s">
        <v>6</v>
      </c>
    </row>
    <row r="6" spans="1:17" x14ac:dyDescent="0.45">
      <c r="A6" t="s">
        <v>62</v>
      </c>
      <c r="B6" t="s">
        <v>50</v>
      </c>
      <c r="C6">
        <v>3764</v>
      </c>
      <c r="D6" s="3">
        <f>L6/C6*100</f>
        <v>6.6418703506907537</v>
      </c>
      <c r="E6" s="3">
        <f>(49575)/60/60</f>
        <v>13.770833333333334</v>
      </c>
      <c r="F6" s="2">
        <v>41132</v>
      </c>
      <c r="G6" s="2">
        <v>41147</v>
      </c>
      <c r="H6" t="s">
        <v>11</v>
      </c>
      <c r="I6" t="s">
        <v>61</v>
      </c>
      <c r="L6">
        <v>250</v>
      </c>
      <c r="M6" t="s">
        <v>12</v>
      </c>
      <c r="N6" t="s">
        <v>5</v>
      </c>
      <c r="O6" s="1" t="s">
        <v>10</v>
      </c>
      <c r="Q6" t="s">
        <v>59</v>
      </c>
    </row>
    <row r="7" spans="1:17" x14ac:dyDescent="0.45">
      <c r="A7" t="s">
        <v>62</v>
      </c>
      <c r="B7" t="s">
        <v>50</v>
      </c>
      <c r="C7">
        <v>3764</v>
      </c>
      <c r="D7" s="3">
        <f>L7/C7*100</f>
        <v>1.1689691817215728</v>
      </c>
      <c r="E7" s="3">
        <f>(8550)/60/60</f>
        <v>2.375</v>
      </c>
      <c r="F7" s="2">
        <v>41189</v>
      </c>
      <c r="G7" s="2">
        <v>41193</v>
      </c>
      <c r="H7" t="s">
        <v>11</v>
      </c>
      <c r="I7" t="s">
        <v>61</v>
      </c>
      <c r="L7">
        <v>44</v>
      </c>
      <c r="M7" t="s">
        <v>12</v>
      </c>
      <c r="N7" t="s">
        <v>5</v>
      </c>
      <c r="O7" s="1" t="s">
        <v>27</v>
      </c>
    </row>
    <row r="8" spans="1:17" x14ac:dyDescent="0.45">
      <c r="A8" t="s">
        <v>62</v>
      </c>
      <c r="B8" t="s">
        <v>50</v>
      </c>
      <c r="C8">
        <v>583</v>
      </c>
      <c r="D8" s="3">
        <f>L8/C8*100</f>
        <v>10.291595197255575</v>
      </c>
      <c r="E8" s="3">
        <f>(12225)/60/60</f>
        <v>3.3958333333333335</v>
      </c>
      <c r="F8" s="2">
        <v>41994</v>
      </c>
      <c r="G8" s="2">
        <v>42000</v>
      </c>
      <c r="H8" t="s">
        <v>11</v>
      </c>
      <c r="I8" t="s">
        <v>64</v>
      </c>
      <c r="L8">
        <v>60</v>
      </c>
      <c r="M8" t="s">
        <v>12</v>
      </c>
      <c r="N8" t="s">
        <v>2</v>
      </c>
      <c r="O8" s="1" t="s">
        <v>29</v>
      </c>
    </row>
    <row r="9" spans="1:17" x14ac:dyDescent="0.45">
      <c r="A9" t="s">
        <v>62</v>
      </c>
      <c r="B9" t="s">
        <v>53</v>
      </c>
      <c r="C9">
        <v>391</v>
      </c>
      <c r="D9" s="3">
        <f>L9/C9*100</f>
        <v>23.017902813299234</v>
      </c>
      <c r="E9" s="3">
        <f>(14325)/60/60</f>
        <v>3.9791666666666665</v>
      </c>
      <c r="F9" s="2">
        <v>42284</v>
      </c>
      <c r="G9" s="2">
        <v>42286</v>
      </c>
      <c r="H9" t="s">
        <v>11</v>
      </c>
      <c r="I9" t="s">
        <v>64</v>
      </c>
      <c r="L9">
        <v>90</v>
      </c>
      <c r="M9" t="s">
        <v>12</v>
      </c>
      <c r="N9" t="s">
        <v>30</v>
      </c>
      <c r="O9" s="1" t="s">
        <v>37</v>
      </c>
    </row>
    <row r="10" spans="1:17" x14ac:dyDescent="0.45">
      <c r="A10" t="s">
        <v>62</v>
      </c>
      <c r="B10" t="s">
        <v>50</v>
      </c>
      <c r="C10">
        <v>576</v>
      </c>
      <c r="D10" s="3">
        <f>L10/C10*100</f>
        <v>16.145833333333336</v>
      </c>
      <c r="E10" s="3">
        <f>(19275)/60/60</f>
        <v>5.354166666666667</v>
      </c>
      <c r="F10" s="2">
        <v>42707</v>
      </c>
      <c r="G10" s="2">
        <v>42917</v>
      </c>
      <c r="H10" t="s">
        <v>11</v>
      </c>
      <c r="I10" t="s">
        <v>64</v>
      </c>
      <c r="L10">
        <v>93</v>
      </c>
      <c r="M10" t="s">
        <v>12</v>
      </c>
      <c r="N10" t="s">
        <v>31</v>
      </c>
      <c r="O10" s="1" t="s">
        <v>36</v>
      </c>
    </row>
    <row r="11" spans="1:17" x14ac:dyDescent="0.45">
      <c r="A11" t="s">
        <v>62</v>
      </c>
      <c r="B11" t="s">
        <v>51</v>
      </c>
      <c r="C11">
        <v>1383</v>
      </c>
      <c r="D11" s="3">
        <f>L11/C11*100</f>
        <v>4.1937816341287055</v>
      </c>
      <c r="E11" s="3">
        <f>11775/3600</f>
        <v>3.2708333333333335</v>
      </c>
      <c r="F11" s="2">
        <v>41172</v>
      </c>
      <c r="G11" s="2">
        <v>41175</v>
      </c>
      <c r="H11" t="s">
        <v>11</v>
      </c>
      <c r="I11" t="s">
        <v>64</v>
      </c>
      <c r="L11">
        <v>58</v>
      </c>
      <c r="M11" t="s">
        <v>12</v>
      </c>
      <c r="N11" t="s">
        <v>32</v>
      </c>
      <c r="O11" s="1" t="s">
        <v>35</v>
      </c>
    </row>
    <row r="12" spans="1:17" x14ac:dyDescent="0.45">
      <c r="A12" t="s">
        <v>62</v>
      </c>
      <c r="B12" t="s">
        <v>52</v>
      </c>
      <c r="C12">
        <v>166</v>
      </c>
      <c r="D12" s="3">
        <f>L12/C12*100</f>
        <v>44.578313253012048</v>
      </c>
      <c r="E12" s="3">
        <f>14925/3600</f>
        <v>4.145833333333333</v>
      </c>
      <c r="F12" s="2">
        <v>42096</v>
      </c>
      <c r="G12" s="2">
        <v>42246</v>
      </c>
      <c r="H12" t="s">
        <v>11</v>
      </c>
      <c r="I12" t="s">
        <v>64</v>
      </c>
      <c r="L12">
        <v>74</v>
      </c>
      <c r="M12" t="s">
        <v>12</v>
      </c>
      <c r="N12" t="s">
        <v>33</v>
      </c>
      <c r="O12" s="1" t="s">
        <v>34</v>
      </c>
    </row>
    <row r="13" spans="1:17" x14ac:dyDescent="0.45">
      <c r="A13" t="s">
        <v>63</v>
      </c>
      <c r="B13" t="s">
        <v>51</v>
      </c>
      <c r="C13">
        <v>194</v>
      </c>
      <c r="D13" s="3">
        <f>L13/C13*100</f>
        <v>53.608247422680414</v>
      </c>
      <c r="E13" s="3">
        <v>5.875</v>
      </c>
      <c r="F13" s="2">
        <v>42177</v>
      </c>
      <c r="G13" s="2">
        <v>42225</v>
      </c>
      <c r="H13" t="s">
        <v>12</v>
      </c>
      <c r="I13" t="s">
        <v>61</v>
      </c>
      <c r="L13">
        <v>104</v>
      </c>
      <c r="M13" t="s">
        <v>12</v>
      </c>
      <c r="N13" t="s">
        <v>17</v>
      </c>
      <c r="O13" s="1" t="s">
        <v>19</v>
      </c>
    </row>
    <row r="14" spans="1:17" x14ac:dyDescent="0.45">
      <c r="A14" t="s">
        <v>63</v>
      </c>
      <c r="B14" t="s">
        <v>52</v>
      </c>
      <c r="C14">
        <v>179</v>
      </c>
      <c r="D14" s="3">
        <f>L14/C14*100</f>
        <v>100</v>
      </c>
      <c r="E14" s="3">
        <v>10.083333333333334</v>
      </c>
      <c r="F14" s="2">
        <v>41975</v>
      </c>
      <c r="G14" s="2">
        <v>42267</v>
      </c>
      <c r="H14" t="s">
        <v>12</v>
      </c>
      <c r="I14" t="s">
        <v>61</v>
      </c>
      <c r="L14">
        <v>179</v>
      </c>
      <c r="M14" t="s">
        <v>13</v>
      </c>
      <c r="N14" t="s">
        <v>14</v>
      </c>
      <c r="O14" s="1" t="s">
        <v>22</v>
      </c>
    </row>
    <row r="15" spans="1:17" x14ac:dyDescent="0.45">
      <c r="A15" t="s">
        <v>63</v>
      </c>
      <c r="B15" t="s">
        <v>50</v>
      </c>
      <c r="C15">
        <v>217</v>
      </c>
      <c r="D15" s="3">
        <f>L15/C15*100</f>
        <v>100</v>
      </c>
      <c r="E15" s="3">
        <v>12.104166666666666</v>
      </c>
      <c r="F15" s="2">
        <v>41132</v>
      </c>
      <c r="G15" s="2">
        <v>41529</v>
      </c>
      <c r="H15" t="s">
        <v>12</v>
      </c>
      <c r="I15" t="s">
        <v>61</v>
      </c>
      <c r="L15">
        <v>217</v>
      </c>
      <c r="M15" t="s">
        <v>13</v>
      </c>
      <c r="N15" t="s">
        <v>5</v>
      </c>
      <c r="O15" s="1" t="s">
        <v>25</v>
      </c>
    </row>
    <row r="16" spans="1:17" x14ac:dyDescent="0.45">
      <c r="A16" t="s">
        <v>63</v>
      </c>
      <c r="B16" t="s">
        <v>52</v>
      </c>
      <c r="C16">
        <v>304</v>
      </c>
      <c r="D16" s="3">
        <f>L16/C16*100</f>
        <v>100</v>
      </c>
      <c r="E16" s="3">
        <v>16.854166666666668</v>
      </c>
      <c r="F16" s="2">
        <v>41535</v>
      </c>
      <c r="G16" s="2">
        <v>41916</v>
      </c>
      <c r="H16" t="s">
        <v>12</v>
      </c>
      <c r="I16" t="s">
        <v>61</v>
      </c>
      <c r="L16">
        <v>304</v>
      </c>
      <c r="M16" t="s">
        <v>13</v>
      </c>
      <c r="N16" t="s">
        <v>3</v>
      </c>
      <c r="O16" s="1" t="s">
        <v>23</v>
      </c>
    </row>
    <row r="17" spans="1:15" x14ac:dyDescent="0.45">
      <c r="A17" t="s">
        <v>63</v>
      </c>
      <c r="B17" t="s">
        <v>51</v>
      </c>
      <c r="C17">
        <v>325</v>
      </c>
      <c r="D17" s="3">
        <f>L17/C17*100</f>
        <v>53.846153846153847</v>
      </c>
      <c r="E17" s="3">
        <v>9.8333333333333339</v>
      </c>
      <c r="F17" s="2">
        <v>42507</v>
      </c>
      <c r="G17" s="2">
        <v>42621</v>
      </c>
      <c r="H17" t="s">
        <v>12</v>
      </c>
      <c r="I17" t="s">
        <v>61</v>
      </c>
      <c r="L17">
        <v>175</v>
      </c>
      <c r="M17" t="s">
        <v>12</v>
      </c>
      <c r="N17" t="s">
        <v>15</v>
      </c>
      <c r="O17" s="1" t="s">
        <v>20</v>
      </c>
    </row>
    <row r="18" spans="1:15" x14ac:dyDescent="0.45">
      <c r="A18" t="s">
        <v>63</v>
      </c>
      <c r="B18" t="s">
        <v>51</v>
      </c>
      <c r="C18">
        <v>62</v>
      </c>
      <c r="D18" s="3">
        <f>L18/C18*100</f>
        <v>100</v>
      </c>
      <c r="E18" s="3">
        <v>3.4375</v>
      </c>
      <c r="F18" s="2">
        <v>42278</v>
      </c>
      <c r="G18" s="2">
        <v>42362</v>
      </c>
      <c r="H18" t="s">
        <v>12</v>
      </c>
      <c r="I18" t="s">
        <v>61</v>
      </c>
      <c r="L18">
        <v>62</v>
      </c>
      <c r="M18" t="s">
        <v>13</v>
      </c>
      <c r="N18" t="s">
        <v>16</v>
      </c>
      <c r="O18" s="1" t="s">
        <v>24</v>
      </c>
    </row>
    <row r="19" spans="1:15" x14ac:dyDescent="0.45">
      <c r="A19" t="s">
        <v>63</v>
      </c>
      <c r="B19" t="s">
        <v>50</v>
      </c>
      <c r="C19">
        <v>443</v>
      </c>
      <c r="D19" s="3">
        <f>L19/C19*100</f>
        <v>36.117381489841989</v>
      </c>
      <c r="E19" s="3">
        <v>9</v>
      </c>
      <c r="F19" s="2">
        <v>41932</v>
      </c>
      <c r="G19" s="2">
        <v>42181</v>
      </c>
      <c r="H19" t="s">
        <v>12</v>
      </c>
      <c r="I19" t="s">
        <v>61</v>
      </c>
      <c r="L19">
        <v>160</v>
      </c>
      <c r="M19" t="s">
        <v>12</v>
      </c>
      <c r="N19" t="s">
        <v>2</v>
      </c>
      <c r="O19" s="1" t="s">
        <v>21</v>
      </c>
    </row>
    <row r="20" spans="1:15" x14ac:dyDescent="0.45">
      <c r="A20" t="s">
        <v>63</v>
      </c>
      <c r="B20" t="s">
        <v>54</v>
      </c>
      <c r="C20">
        <v>158</v>
      </c>
      <c r="D20" s="3">
        <f>L20/C20*100</f>
        <v>100</v>
      </c>
      <c r="E20" s="3">
        <v>9.0625</v>
      </c>
      <c r="F20" s="2">
        <v>42639</v>
      </c>
      <c r="G20" s="2">
        <v>42699</v>
      </c>
      <c r="H20" t="s">
        <v>11</v>
      </c>
      <c r="I20" t="s">
        <v>64</v>
      </c>
      <c r="L20">
        <v>158</v>
      </c>
      <c r="M20" t="s">
        <v>13</v>
      </c>
      <c r="N20" t="s">
        <v>39</v>
      </c>
      <c r="O20" s="1" t="s">
        <v>43</v>
      </c>
    </row>
    <row r="21" spans="1:15" x14ac:dyDescent="0.45">
      <c r="A21" t="s">
        <v>63</v>
      </c>
      <c r="B21" t="s">
        <v>51</v>
      </c>
      <c r="C21">
        <v>58</v>
      </c>
      <c r="D21" s="3">
        <f>L21/C21*100</f>
        <v>100</v>
      </c>
      <c r="E21" s="3">
        <v>3.1458333333333335</v>
      </c>
      <c r="F21" s="2">
        <v>41458</v>
      </c>
      <c r="G21" s="2">
        <v>41473</v>
      </c>
      <c r="H21" t="s">
        <v>11</v>
      </c>
      <c r="I21" t="s">
        <v>64</v>
      </c>
      <c r="L21">
        <v>58</v>
      </c>
      <c r="M21" t="s">
        <v>13</v>
      </c>
      <c r="N21" t="s">
        <v>38</v>
      </c>
      <c r="O21" s="1" t="s">
        <v>44</v>
      </c>
    </row>
    <row r="22" spans="1:15" x14ac:dyDescent="0.45">
      <c r="A22" t="s">
        <v>63</v>
      </c>
      <c r="B22" t="s">
        <v>55</v>
      </c>
      <c r="C22">
        <v>13</v>
      </c>
      <c r="D22" s="3">
        <f>L22/C22*100</f>
        <v>100</v>
      </c>
      <c r="E22" s="3">
        <v>0.75</v>
      </c>
      <c r="F22" s="2">
        <v>42642</v>
      </c>
      <c r="G22" s="2">
        <v>42712</v>
      </c>
      <c r="H22" t="s">
        <v>11</v>
      </c>
      <c r="I22" t="s">
        <v>64</v>
      </c>
      <c r="L22">
        <v>13</v>
      </c>
      <c r="M22" t="s">
        <v>13</v>
      </c>
      <c r="N22" t="s">
        <v>40</v>
      </c>
      <c r="O22" s="1" t="s">
        <v>45</v>
      </c>
    </row>
    <row r="23" spans="1:15" x14ac:dyDescent="0.45">
      <c r="A23" t="s">
        <v>63</v>
      </c>
      <c r="B23" t="s">
        <v>52</v>
      </c>
      <c r="C23">
        <v>540</v>
      </c>
      <c r="D23" s="3">
        <f>L23/C23*100</f>
        <v>21.481481481481481</v>
      </c>
      <c r="E23" s="3">
        <v>6.5625</v>
      </c>
      <c r="F23" s="2">
        <v>42597</v>
      </c>
      <c r="G23" s="2">
        <v>42608</v>
      </c>
      <c r="H23" t="s">
        <v>11</v>
      </c>
      <c r="I23" t="s">
        <v>64</v>
      </c>
      <c r="L23">
        <v>116</v>
      </c>
      <c r="M23" t="s">
        <v>12</v>
      </c>
      <c r="N23" t="s">
        <v>41</v>
      </c>
      <c r="O23" s="1" t="s">
        <v>47</v>
      </c>
    </row>
    <row r="24" spans="1:15" x14ac:dyDescent="0.45">
      <c r="A24" t="s">
        <v>63</v>
      </c>
      <c r="B24" t="s">
        <v>53</v>
      </c>
      <c r="C24">
        <v>86</v>
      </c>
      <c r="D24" s="3">
        <f>L24/C24*100</f>
        <v>100</v>
      </c>
      <c r="E24" s="3">
        <v>4.708333333333333</v>
      </c>
      <c r="F24" s="2">
        <v>42206</v>
      </c>
      <c r="G24" s="2">
        <v>42272</v>
      </c>
      <c r="H24" t="s">
        <v>11</v>
      </c>
      <c r="I24" t="s">
        <v>64</v>
      </c>
      <c r="L24">
        <v>86</v>
      </c>
      <c r="M24" t="s">
        <v>13</v>
      </c>
      <c r="N24" t="s">
        <v>42</v>
      </c>
      <c r="O24" s="1" t="s">
        <v>46</v>
      </c>
    </row>
    <row r="25" spans="1:15" x14ac:dyDescent="0.45">
      <c r="A25" t="s">
        <v>26</v>
      </c>
      <c r="B25" t="s">
        <v>1</v>
      </c>
      <c r="C25">
        <v>1452</v>
      </c>
      <c r="D25" s="3">
        <f>L25/C25*100</f>
        <v>3.0991735537190084</v>
      </c>
      <c r="H25" t="s">
        <v>11</v>
      </c>
      <c r="L25">
        <v>45</v>
      </c>
      <c r="M25" t="s">
        <v>12</v>
      </c>
      <c r="N25" t="s">
        <v>1</v>
      </c>
      <c r="O25" s="1" t="s">
        <v>7</v>
      </c>
    </row>
    <row r="26" spans="1:15" x14ac:dyDescent="0.45">
      <c r="A26" t="s">
        <v>26</v>
      </c>
      <c r="B26" t="s">
        <v>4</v>
      </c>
      <c r="C26">
        <v>455</v>
      </c>
      <c r="D26" s="3">
        <f>L26/C26*100</f>
        <v>10.109890109890109</v>
      </c>
      <c r="H26" t="s">
        <v>11</v>
      </c>
      <c r="L26">
        <v>46</v>
      </c>
      <c r="M26" t="s">
        <v>12</v>
      </c>
      <c r="N26" t="s">
        <v>4</v>
      </c>
      <c r="O26" s="1" t="s">
        <v>8</v>
      </c>
    </row>
    <row r="27" spans="1:15" x14ac:dyDescent="0.45">
      <c r="A27" t="s">
        <v>26</v>
      </c>
      <c r="B27" t="s">
        <v>2</v>
      </c>
      <c r="C27">
        <v>583</v>
      </c>
      <c r="D27" s="3">
        <f>L27/C27*100</f>
        <v>12.178387650085764</v>
      </c>
      <c r="H27" t="s">
        <v>11</v>
      </c>
      <c r="L27">
        <v>71</v>
      </c>
      <c r="M27" t="s">
        <v>12</v>
      </c>
      <c r="N27" t="s">
        <v>2</v>
      </c>
      <c r="O27" s="1" t="s">
        <v>9</v>
      </c>
    </row>
    <row r="28" spans="1:15" x14ac:dyDescent="0.45">
      <c r="A28" t="s">
        <v>26</v>
      </c>
      <c r="B28" t="s">
        <v>3</v>
      </c>
      <c r="C28">
        <v>289</v>
      </c>
      <c r="D28" s="3">
        <f>L28/C28*100</f>
        <v>30.449826989619378</v>
      </c>
      <c r="H28" t="s">
        <v>11</v>
      </c>
      <c r="L28">
        <v>88</v>
      </c>
      <c r="M28" t="s">
        <v>12</v>
      </c>
      <c r="N28" t="s">
        <v>3</v>
      </c>
      <c r="O28" s="1" t="s">
        <v>6</v>
      </c>
    </row>
    <row r="29" spans="1:15" x14ac:dyDescent="0.45">
      <c r="A29" t="s">
        <v>26</v>
      </c>
      <c r="B29" t="s">
        <v>5</v>
      </c>
      <c r="C29">
        <v>3764</v>
      </c>
      <c r="D29" s="3">
        <f>L29/C29*100</f>
        <v>6.6418703506907537</v>
      </c>
      <c r="H29" t="s">
        <v>11</v>
      </c>
      <c r="L29">
        <v>250</v>
      </c>
      <c r="M29" t="s">
        <v>12</v>
      </c>
      <c r="N29" t="s">
        <v>5</v>
      </c>
      <c r="O29" s="1" t="s">
        <v>10</v>
      </c>
    </row>
    <row r="30" spans="1:15" x14ac:dyDescent="0.45">
      <c r="A30" t="s">
        <v>26</v>
      </c>
      <c r="B30" t="s">
        <v>5</v>
      </c>
      <c r="C30">
        <v>3764</v>
      </c>
      <c r="D30" s="3">
        <f>L30/C30*100</f>
        <v>1.1689691817215728</v>
      </c>
      <c r="H30" t="s">
        <v>11</v>
      </c>
      <c r="L30">
        <v>44</v>
      </c>
      <c r="M30" t="s">
        <v>12</v>
      </c>
      <c r="N30" t="s">
        <v>5</v>
      </c>
      <c r="O30" s="1" t="s">
        <v>27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2019-04-16T21:43:25Z</dcterms:modified>
</cp:coreProperties>
</file>