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0" yWindow="0" windowWidth="28800" windowHeight="12300" activeTab="3"/>
  </bookViews>
  <sheets>
    <sheet name="Hoja1" sheetId="1" r:id="rId1"/>
    <sheet name="Hoja2" sheetId="2" r:id="rId2"/>
    <sheet name="Hoja3" sheetId="3" r:id="rId3"/>
    <sheet name="Hoja4" sheetId="4" r:id="rId4"/>
  </sheets>
  <definedNames>
    <definedName name="_xlchart.0" hidden="1">Hoja4!$A$3:$A$8</definedName>
    <definedName name="_xlchart.1" hidden="1">Hoja4!$B$2</definedName>
    <definedName name="_xlchart.2" hidden="1">Hoja4!$B$3:$B$8</definedName>
    <definedName name="_xlchart.3" hidden="1">Hoja4!$A$3:$A$8</definedName>
    <definedName name="_xlchart.4" hidden="1">Hoja4!$B$2</definedName>
    <definedName name="_xlchart.5" hidden="1">Hoja4!$B$3:$B$8</definedName>
    <definedName name="_xlchart.6" hidden="1">Hoja4!$A$3:$A$8</definedName>
    <definedName name="_xlchart.7" hidden="1">Hoja4!$B$2</definedName>
    <definedName name="_xlchart.8" hidden="1">Hoja4!$B$3:$B$8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" i="3" l="1"/>
  <c r="H7" i="3"/>
  <c r="H6" i="3"/>
  <c r="H5" i="3"/>
  <c r="H4" i="3"/>
  <c r="H3" i="3"/>
  <c r="G8" i="3"/>
  <c r="G7" i="3"/>
  <c r="G6" i="3"/>
  <c r="G5" i="3"/>
  <c r="G4" i="3"/>
  <c r="G3" i="3"/>
  <c r="F4" i="3"/>
  <c r="F5" i="3"/>
  <c r="F6" i="3"/>
  <c r="F7" i="3"/>
  <c r="F8" i="3"/>
  <c r="F3" i="3"/>
  <c r="F4" i="2"/>
  <c r="F5" i="2"/>
  <c r="F6" i="2"/>
  <c r="F7" i="2"/>
  <c r="F8" i="2"/>
  <c r="F9" i="2"/>
  <c r="F10" i="2"/>
  <c r="F11" i="2"/>
  <c r="F3" i="2"/>
  <c r="E4" i="2"/>
  <c r="E5" i="2"/>
  <c r="E6" i="2"/>
  <c r="E7" i="2"/>
  <c r="E8" i="2"/>
  <c r="E9" i="2"/>
  <c r="E10" i="2"/>
  <c r="E11" i="2"/>
  <c r="E3" i="2"/>
  <c r="D4" i="2"/>
  <c r="D5" i="2"/>
  <c r="D6" i="2"/>
  <c r="D7" i="2"/>
  <c r="D8" i="2"/>
  <c r="D9" i="2"/>
  <c r="D10" i="2"/>
  <c r="D11" i="2"/>
  <c r="D3" i="2"/>
  <c r="C4" i="2"/>
  <c r="C5" i="2"/>
  <c r="C6" i="2"/>
  <c r="C7" i="2"/>
  <c r="C8" i="2"/>
  <c r="C9" i="2"/>
  <c r="C10" i="2"/>
  <c r="C11" i="2"/>
  <c r="C3" i="2"/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</calcChain>
</file>

<file path=xl/sharedStrings.xml><?xml version="1.0" encoding="utf-8"?>
<sst xmlns="http://schemas.openxmlformats.org/spreadsheetml/2006/main" count="125" uniqueCount="107">
  <si>
    <t>Exportadora Latinoaméricana</t>
  </si>
  <si>
    <t>Marca</t>
  </si>
  <si>
    <t>Modelo</t>
  </si>
  <si>
    <t>Producto</t>
  </si>
  <si>
    <t>Costo Base</t>
  </si>
  <si>
    <t>Costo México</t>
  </si>
  <si>
    <t>España</t>
  </si>
  <si>
    <t>Costo España</t>
  </si>
  <si>
    <t>Costo Argentina</t>
  </si>
  <si>
    <t>Costo Brasil</t>
  </si>
  <si>
    <t>Costo Venezuela</t>
  </si>
  <si>
    <t>Costo Colombia</t>
  </si>
  <si>
    <t>Bosch</t>
  </si>
  <si>
    <t>DeWalt</t>
  </si>
  <si>
    <t>GRS 14.4 VSD</t>
  </si>
  <si>
    <t>DW965K</t>
  </si>
  <si>
    <t>GST 10</t>
  </si>
  <si>
    <t>DW269</t>
  </si>
  <si>
    <t>GCO 14</t>
  </si>
  <si>
    <t>DW411-B3</t>
  </si>
  <si>
    <t>GSB 16 RB</t>
  </si>
  <si>
    <t>DW421</t>
  </si>
  <si>
    <t>GKS 7</t>
  </si>
  <si>
    <t>DW430-35</t>
  </si>
  <si>
    <t>GST 85 PBE</t>
  </si>
  <si>
    <t>DW682K</t>
  </si>
  <si>
    <t>RB1608</t>
  </si>
  <si>
    <t>DW402</t>
  </si>
  <si>
    <t>1619 EVS</t>
  </si>
  <si>
    <t>DW303MK</t>
  </si>
  <si>
    <t>GSR 6-25 TE</t>
  </si>
  <si>
    <t>GCM 10 S</t>
  </si>
  <si>
    <t>DMO 10E</t>
  </si>
  <si>
    <t>GGS 27 C</t>
  </si>
  <si>
    <t>Taladro atornillador</t>
  </si>
  <si>
    <t>Taladro/atornillador de ángulo recto</t>
  </si>
  <si>
    <t>Sierra de mesa 10"</t>
  </si>
  <si>
    <t>Atornillador VVR</t>
  </si>
  <si>
    <t>Cotadora de metales 14"</t>
  </si>
  <si>
    <t xml:space="preserve">Lijadora de palma </t>
  </si>
  <si>
    <t>Rotomartillo 1/2"</t>
  </si>
  <si>
    <t>Lijadora orbital</t>
  </si>
  <si>
    <t>Sierra circular 71/4"</t>
  </si>
  <si>
    <t>Lijadora de banda</t>
  </si>
  <si>
    <t>Sierra caladora pendular</t>
  </si>
  <si>
    <t>Ensambladora</t>
  </si>
  <si>
    <t>Router 1 HP</t>
  </si>
  <si>
    <t>Esmeriladora angular</t>
  </si>
  <si>
    <t>Router 31/4 HP</t>
  </si>
  <si>
    <t>Sierra sable</t>
  </si>
  <si>
    <t>Atornillador para tablaroca</t>
  </si>
  <si>
    <t>Sierra de inglete telescópica</t>
  </si>
  <si>
    <t>Detector de metales</t>
  </si>
  <si>
    <t>Rectificadora 1/4</t>
  </si>
  <si>
    <t>Factor de costo</t>
  </si>
  <si>
    <t>País</t>
  </si>
  <si>
    <t>México</t>
  </si>
  <si>
    <t>Argentina</t>
  </si>
  <si>
    <t>Brasil</t>
  </si>
  <si>
    <t>Venezuela</t>
  </si>
  <si>
    <t>Colombia</t>
  </si>
  <si>
    <t>Lista de precios</t>
  </si>
  <si>
    <t>Artículo</t>
  </si>
  <si>
    <t>Precio de Lista</t>
  </si>
  <si>
    <t>Cargo pago con Tarjeta</t>
  </si>
  <si>
    <t>Descuento pago en Efectivo</t>
  </si>
  <si>
    <t>Precio con Tarjeta</t>
  </si>
  <si>
    <t>Precio de Contado</t>
  </si>
  <si>
    <t>Audifonos Bose</t>
  </si>
  <si>
    <t>Bocinas Logitech</t>
  </si>
  <si>
    <t>Disco Duro Seasage 1 TB</t>
  </si>
  <si>
    <t>Bocina Bluetooth</t>
  </si>
  <si>
    <t>Memoria USB 16 GB</t>
  </si>
  <si>
    <t>Memoria USB 32 GB</t>
  </si>
  <si>
    <t>Memoria USB 64 GB</t>
  </si>
  <si>
    <t>Memoria USB 128 GB</t>
  </si>
  <si>
    <t>Memoria USB 1 TB</t>
  </si>
  <si>
    <t xml:space="preserve">Cargo-Descuento </t>
  </si>
  <si>
    <t>Cargo con Tarjeta=</t>
  </si>
  <si>
    <t>Descuento de contado=</t>
  </si>
  <si>
    <t>Viaje a la zona arqueológica de Palenque, Chiapas.</t>
  </si>
  <si>
    <t>Agencia</t>
  </si>
  <si>
    <t>Hotel por día</t>
  </si>
  <si>
    <t>Desayuno por día</t>
  </si>
  <si>
    <t>Excursión por día</t>
  </si>
  <si>
    <t>Entrada a zona arqueológia</t>
  </si>
  <si>
    <t>Costo total por Semana</t>
  </si>
  <si>
    <t>Costo total en Avión</t>
  </si>
  <si>
    <t>Costo total en Autobús</t>
  </si>
  <si>
    <t>Pata de perro</t>
  </si>
  <si>
    <t>TonyTour</t>
  </si>
  <si>
    <t>Viajes Económicos</t>
  </si>
  <si>
    <t>TeenTour</t>
  </si>
  <si>
    <t>Mochila viajera</t>
  </si>
  <si>
    <t>Viaje ahora pague después</t>
  </si>
  <si>
    <t>Transporte</t>
  </si>
  <si>
    <t>Autobus=</t>
  </si>
  <si>
    <t>Avión=</t>
  </si>
  <si>
    <t>Becarios en el Nivel Medio Superior</t>
  </si>
  <si>
    <t xml:space="preserve">Estado </t>
  </si>
  <si>
    <t>Becarios en Miles</t>
  </si>
  <si>
    <t>Ciudad de México</t>
  </si>
  <si>
    <t>Michoacán</t>
  </si>
  <si>
    <t>Guerrero</t>
  </si>
  <si>
    <t>Oaxaca</t>
  </si>
  <si>
    <t>Monterrey</t>
  </si>
  <si>
    <t>Guanajiato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</si>
</sst>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rgb="FFF2F2F2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3" borderId="1" applyNumberFormat="0" applyAlignment="0" applyProtection="0"/>
  </cellStyleXfs>
  <cellXfs count="27">
    <xf numFmtId="0" fontId="0" fillId="0" borderId="0" xfId="0"/>
    <xf numFmtId="164" fontId="0" fillId="0" borderId="0" xfId="0" applyNumberFormat="1" applyAlignment="1"/>
    <xf numFmtId="0" fontId="0" fillId="0" borderId="0" xfId="0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Fill="1"/>
    <xf numFmtId="44" fontId="0" fillId="0" borderId="0" xfId="1" applyFont="1" applyFill="1" applyAlignment="1"/>
    <xf numFmtId="44" fontId="0" fillId="0" borderId="0" xfId="1" applyFont="1"/>
    <xf numFmtId="44" fontId="0" fillId="0" borderId="0" xfId="1" applyFont="1" applyFill="1"/>
    <xf numFmtId="0" fontId="2" fillId="2" borderId="0" xfId="0" applyFont="1" applyFill="1" applyAlignment="1">
      <alignment horizontal="center" wrapText="1"/>
    </xf>
    <xf numFmtId="0" fontId="3" fillId="3" borderId="1" xfId="2"/>
    <xf numFmtId="0" fontId="4" fillId="2" borderId="1" xfId="2" applyFont="1" applyFill="1" applyAlignment="1">
      <alignment horizontal="center" vertical="center"/>
    </xf>
    <xf numFmtId="0" fontId="4" fillId="2" borderId="1" xfId="2" applyFont="1" applyFill="1" applyAlignment="1">
      <alignment horizontal="center"/>
    </xf>
    <xf numFmtId="0" fontId="4" fillId="2" borderId="1" xfId="2" applyFont="1" applyFill="1" applyAlignment="1">
      <alignment horizontal="center" vertical="top"/>
    </xf>
    <xf numFmtId="0" fontId="3" fillId="0" borderId="1" xfId="2" applyFill="1" applyAlignment="1">
      <alignment horizontal="center" vertical="center" wrapText="1"/>
    </xf>
    <xf numFmtId="44" fontId="3" fillId="0" borderId="1" xfId="2" applyNumberFormat="1" applyFill="1" applyAlignment="1">
      <alignment horizontal="center" vertical="center" wrapText="1"/>
    </xf>
    <xf numFmtId="0" fontId="3" fillId="0" borderId="1" xfId="2" applyFill="1"/>
    <xf numFmtId="44" fontId="3" fillId="0" borderId="1" xfId="2" applyNumberFormat="1" applyFill="1"/>
    <xf numFmtId="0" fontId="3" fillId="0" borderId="1" xfId="2" applyFill="1" applyAlignment="1">
      <alignment horizontal="right"/>
    </xf>
    <xf numFmtId="43" fontId="3" fillId="0" borderId="1" xfId="2" applyNumberFormat="1" applyFill="1" applyAlignment="1">
      <alignment horizontal="center"/>
    </xf>
    <xf numFmtId="0" fontId="3" fillId="4" borderId="1" xfId="2" applyFill="1" applyAlignment="1">
      <alignment horizontal="center" vertical="center" wrapText="1"/>
    </xf>
    <xf numFmtId="0" fontId="5" fillId="0" borderId="1" xfId="2" applyFont="1" applyFill="1"/>
    <xf numFmtId="44" fontId="5" fillId="0" borderId="1" xfId="1" applyFont="1" applyFill="1" applyBorder="1"/>
    <xf numFmtId="0" fontId="4" fillId="5" borderId="1" xfId="2" applyFont="1" applyFill="1" applyAlignment="1">
      <alignment horizontal="center"/>
    </xf>
    <xf numFmtId="44" fontId="5" fillId="0" borderId="1" xfId="2" applyNumberFormat="1" applyFont="1" applyFill="1"/>
    <xf numFmtId="0" fontId="3" fillId="3" borderId="1" xfId="2" applyAlignment="1">
      <alignment horizontal="center" wrapText="1"/>
    </xf>
    <xf numFmtId="0" fontId="3" fillId="3" borderId="1" xfId="2" applyAlignment="1">
      <alignment horizontal="center"/>
    </xf>
    <xf numFmtId="0" fontId="3" fillId="3" borderId="1" xfId="2" applyAlignment="1">
      <alignment horizontal="center" vertical="center"/>
    </xf>
  </cellXfs>
  <cellStyles count="3">
    <cellStyle name="Moneda" xfId="1" builtinId="4"/>
    <cellStyle name="Normal" xfId="0" builtinId="0"/>
    <cellStyle name="Salida" xfId="2" builtinId="21"/>
  </cellStyles>
  <dxfs count="15">
    <dxf>
      <numFmt numFmtId="34" formatCode="_-&quot;$&quot;* #,##0.00_-;\-&quot;$&quot;* #,##0.00_-;_-&quot;$&quot;* &quot;-&quot;??_-;_-@_-"/>
      <fill>
        <patternFill patternType="none">
          <fgColor indexed="64"/>
          <bgColor auto="1"/>
        </patternFill>
      </fill>
    </dxf>
    <dxf>
      <numFmt numFmtId="34" formatCode="_-&quot;$&quot;* #,##0.00_-;\-&quot;$&quot;* #,##0.00_-;_-&quot;$&quot;* &quot;-&quot;??_-;_-@_-"/>
      <fill>
        <patternFill patternType="none">
          <fgColor indexed="64"/>
          <bgColor auto="1"/>
        </patternFill>
      </fill>
    </dxf>
    <dxf>
      <numFmt numFmtId="34" formatCode="_-&quot;$&quot;* #,##0.00_-;\-&quot;$&quot;* #,##0.00_-;_-&quot;$&quot;* &quot;-&quot;??_-;_-@_-"/>
      <fill>
        <patternFill patternType="none">
          <fgColor indexed="64"/>
          <bgColor auto="1"/>
        </patternFill>
      </fill>
    </dxf>
    <dxf>
      <numFmt numFmtId="34" formatCode="_-&quot;$&quot;* #,##0.00_-;\-&quot;$&quot;* #,##0.00_-;_-&quot;$&quot;* &quot;-&quot;??_-;_-@_-"/>
      <fill>
        <patternFill patternType="none">
          <fgColor indexed="64"/>
          <bgColor auto="1"/>
        </patternFill>
      </fill>
    </dxf>
    <dxf>
      <numFmt numFmtId="34" formatCode="_-&quot;$&quot;* #,##0.00_-;\-&quot;$&quot;* #,##0.00_-;_-&quot;$&quot;* &quot;-&quot;??_-;_-@_-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alignment horizontal="left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</dxfs>
  <tableStyles count="2" defaultTableStyle="TableStyleMedium2" defaultPivotStyle="PivotStyleLight16">
    <tableStyle name="Estilo de tabla 1" pivot="0" count="0"/>
    <tableStyle name="Estilo de tabla dinámica 1" table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Hoja4!$B$2</c:f>
              <c:strCache>
                <c:ptCount val="1"/>
                <c:pt idx="0">
                  <c:v>Becarios en Miles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Hoja4!$A$3:$A$8</c:f>
              <c:strCache>
                <c:ptCount val="6"/>
                <c:pt idx="0">
                  <c:v>Ciudad de México</c:v>
                </c:pt>
                <c:pt idx="1">
                  <c:v>Michoacán</c:v>
                </c:pt>
                <c:pt idx="2">
                  <c:v>Guerrero</c:v>
                </c:pt>
                <c:pt idx="3">
                  <c:v>Oaxaca</c:v>
                </c:pt>
                <c:pt idx="4">
                  <c:v>Monterrey</c:v>
                </c:pt>
                <c:pt idx="5">
                  <c:v>Guanajiato</c:v>
                </c:pt>
              </c:strCache>
            </c:strRef>
          </c:cat>
          <c:val>
            <c:numRef>
              <c:f>Hoja4!$B$3:$B$8</c:f>
              <c:numCache>
                <c:formatCode>General</c:formatCode>
                <c:ptCount val="6"/>
                <c:pt idx="0">
                  <c:v>580</c:v>
                </c:pt>
                <c:pt idx="1">
                  <c:v>280</c:v>
                </c:pt>
                <c:pt idx="2">
                  <c:v>160</c:v>
                </c:pt>
                <c:pt idx="3">
                  <c:v>110</c:v>
                </c:pt>
                <c:pt idx="4">
                  <c:v>450</c:v>
                </c:pt>
                <c:pt idx="5">
                  <c:v>360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D9-4E7F-BD15-345867CB96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963969663"/>
        <c:axId val="1963972991"/>
      </c:barChart>
      <c:catAx>
        <c:axId val="1963969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63972991"/>
        <c:crosses val="autoZero"/>
        <c:auto val="1"/>
        <c:lblAlgn val="ctr"/>
        <c:lblOffset val="100"/>
        <c:noMultiLvlLbl val="0"/>
      </c:catAx>
      <c:valAx>
        <c:axId val="1963972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639696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19050</xdr:rowOff>
    </xdr:from>
    <xdr:to>
      <xdr:col>2</xdr:col>
      <xdr:colOff>9525</xdr:colOff>
      <xdr:row>21</xdr:row>
      <xdr:rowOff>171450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a1" displayName="Tabla1" ref="B24:C30" totalsRowShown="0" headerRowDxfId="14" dataDxfId="13">
  <autoFilter ref="B24:C30"/>
  <tableColumns count="2">
    <tableColumn id="1" name="Factor de costo" dataDxfId="12"/>
    <tableColumn id="2" name="País" dataDxfId="11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id="4" name="Tabla4" displayName="Tabla4" ref="A2:J22" totalsRowShown="0" dataDxfId="10">
  <autoFilter ref="A2:J22"/>
  <tableColumns count="10">
    <tableColumn id="1" name="Marca" dataDxfId="9"/>
    <tableColumn id="2" name="Modelo" dataDxfId="8"/>
    <tableColumn id="3" name="Producto" dataDxfId="7"/>
    <tableColumn id="4" name="Costo Base" dataDxfId="6" dataCellStyle="Moneda"/>
    <tableColumn id="5" name="Costo México" dataDxfId="5" dataCellStyle="Moneda">
      <calculatedColumnFormula>$B$25*Tabla4[[#This Row],[Costo Base]]</calculatedColumnFormula>
    </tableColumn>
    <tableColumn id="6" name="Costo España" dataDxfId="4" dataCellStyle="Moneda">
      <calculatedColumnFormula>$B$26*Tabla4[[#This Row],[Costo Base]]</calculatedColumnFormula>
    </tableColumn>
    <tableColumn id="7" name="Costo Argentina" dataDxfId="3" dataCellStyle="Moneda">
      <calculatedColumnFormula>$B$27*Tabla4[[#This Row],[Costo Base]]</calculatedColumnFormula>
    </tableColumn>
    <tableColumn id="8" name="Costo Brasil" dataDxfId="2" dataCellStyle="Moneda">
      <calculatedColumnFormula>$B$28*Tabla4[[#This Row],[Costo Base]]</calculatedColumnFormula>
    </tableColumn>
    <tableColumn id="9" name="Costo Venezuela" dataDxfId="1" dataCellStyle="Moneda">
      <calculatedColumnFormula>$B$29*Tabla4[[#This Row],[Costo Base]]</calculatedColumnFormula>
    </tableColumn>
    <tableColumn id="10" name="Costo Colombia" dataDxfId="0" dataCellStyle="Moneda">
      <calculatedColumnFormula>$B$30*Tabla4[[#This Row],[Costo Base]]</calculatedColumnFormula>
    </tableColumn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0"/>
  <sheetViews>
    <sheetView workbookViewId="0">
      <selection activeCell="J4" sqref="J4"/>
    </sheetView>
  </sheetViews>
  <sheetFormatPr baseColWidth="10" defaultRowHeight="15" x14ac:dyDescent="0.25"/>
  <cols>
    <col min="2" max="2" width="16.42578125" customWidth="1"/>
    <col min="3" max="3" width="33.28515625" customWidth="1"/>
    <col min="4" max="4" width="12.7109375" style="1" customWidth="1"/>
    <col min="5" max="5" width="15" style="6" customWidth="1"/>
    <col min="6" max="6" width="16.5703125" style="6" customWidth="1"/>
    <col min="7" max="7" width="17.28515625" style="6" customWidth="1"/>
    <col min="8" max="8" width="13.42578125" style="6" customWidth="1"/>
    <col min="9" max="9" width="18" style="6" customWidth="1"/>
    <col min="10" max="10" width="17" style="6" customWidth="1"/>
  </cols>
  <sheetData>
    <row r="1" spans="1:10" x14ac:dyDescent="0.25">
      <c r="A1" s="8" t="s">
        <v>0</v>
      </c>
      <c r="B1" s="8"/>
      <c r="C1" s="8"/>
      <c r="D1" s="8"/>
      <c r="E1" s="8"/>
      <c r="F1" s="8"/>
      <c r="G1" s="8"/>
      <c r="H1" s="8"/>
      <c r="I1" s="8"/>
      <c r="J1" s="8"/>
    </row>
    <row r="2" spans="1:10" x14ac:dyDescent="0.25">
      <c r="A2" t="s">
        <v>1</v>
      </c>
      <c r="B2" t="s">
        <v>2</v>
      </c>
      <c r="C2" t="s">
        <v>3</v>
      </c>
      <c r="D2" s="1" t="s">
        <v>4</v>
      </c>
      <c r="E2" s="6" t="s">
        <v>5</v>
      </c>
      <c r="F2" s="6" t="s">
        <v>7</v>
      </c>
      <c r="G2" s="6" t="s">
        <v>8</v>
      </c>
      <c r="H2" s="6" t="s">
        <v>9</v>
      </c>
      <c r="I2" s="6" t="s">
        <v>10</v>
      </c>
      <c r="J2" s="6" t="s">
        <v>11</v>
      </c>
    </row>
    <row r="3" spans="1:10" x14ac:dyDescent="0.25">
      <c r="A3" s="4" t="s">
        <v>12</v>
      </c>
      <c r="B3" s="4" t="s">
        <v>14</v>
      </c>
      <c r="C3" s="4" t="s">
        <v>34</v>
      </c>
      <c r="D3" s="5">
        <v>1650</v>
      </c>
      <c r="E3" s="7">
        <f>$B$25*Tabla4[[#This Row],[Costo Base]]</f>
        <v>2178</v>
      </c>
      <c r="F3" s="7">
        <f>$B$26*Tabla4[[#This Row],[Costo Base]]</f>
        <v>2161.5</v>
      </c>
      <c r="G3" s="7">
        <f>$B$27*Tabla4[[#This Row],[Costo Base]]</f>
        <v>2359.5</v>
      </c>
      <c r="H3" s="7">
        <f>$B$28*Tabla4[[#This Row],[Costo Base]]</f>
        <v>1996.5</v>
      </c>
      <c r="I3" s="7">
        <f>$B$29*Tabla4[[#This Row],[Costo Base]]</f>
        <v>2524.5</v>
      </c>
      <c r="J3" s="7">
        <f>$B$30*Tabla4[[#This Row],[Costo Base]]</f>
        <v>2227.5</v>
      </c>
    </row>
    <row r="4" spans="1:10" x14ac:dyDescent="0.25">
      <c r="A4" s="4" t="s">
        <v>13</v>
      </c>
      <c r="B4" s="4" t="s">
        <v>15</v>
      </c>
      <c r="C4" s="4" t="s">
        <v>35</v>
      </c>
      <c r="D4" s="5">
        <v>2300</v>
      </c>
      <c r="E4" s="7">
        <f>$B$25*Tabla4[[#This Row],[Costo Base]]</f>
        <v>3036</v>
      </c>
      <c r="F4" s="7">
        <f>$B$26*Tabla4[[#This Row],[Costo Base]]</f>
        <v>3013</v>
      </c>
      <c r="G4" s="7">
        <f>$B$27*Tabla4[[#This Row],[Costo Base]]</f>
        <v>3289</v>
      </c>
      <c r="H4" s="7">
        <f>$B$28*Tabla4[[#This Row],[Costo Base]]</f>
        <v>2783</v>
      </c>
      <c r="I4" s="7">
        <f>$B$29*Tabla4[[#This Row],[Costo Base]]</f>
        <v>3519</v>
      </c>
      <c r="J4" s="7">
        <f>$B$30*Tabla4[[#This Row],[Costo Base]]</f>
        <v>3105</v>
      </c>
    </row>
    <row r="5" spans="1:10" x14ac:dyDescent="0.25">
      <c r="A5" s="4" t="s">
        <v>12</v>
      </c>
      <c r="B5" s="4" t="s">
        <v>16</v>
      </c>
      <c r="C5" s="4" t="s">
        <v>36</v>
      </c>
      <c r="D5" s="5">
        <v>6800</v>
      </c>
      <c r="E5" s="7">
        <f>$B$25*Tabla4[[#This Row],[Costo Base]]</f>
        <v>8976</v>
      </c>
      <c r="F5" s="7">
        <f>$B$26*Tabla4[[#This Row],[Costo Base]]</f>
        <v>8908</v>
      </c>
      <c r="G5" s="7">
        <f>$B$27*Tabla4[[#This Row],[Costo Base]]</f>
        <v>9724</v>
      </c>
      <c r="H5" s="7">
        <f>$B$28*Tabla4[[#This Row],[Costo Base]]</f>
        <v>8228</v>
      </c>
      <c r="I5" s="7">
        <f>$B$29*Tabla4[[#This Row],[Costo Base]]</f>
        <v>10404</v>
      </c>
      <c r="J5" s="7">
        <f>$B$30*Tabla4[[#This Row],[Costo Base]]</f>
        <v>9180</v>
      </c>
    </row>
    <row r="6" spans="1:10" x14ac:dyDescent="0.25">
      <c r="A6" s="4" t="s">
        <v>13</v>
      </c>
      <c r="B6" s="4" t="s">
        <v>17</v>
      </c>
      <c r="C6" s="4" t="s">
        <v>37</v>
      </c>
      <c r="D6" s="5">
        <v>3200</v>
      </c>
      <c r="E6" s="7">
        <f>$B$25*Tabla4[[#This Row],[Costo Base]]</f>
        <v>4224</v>
      </c>
      <c r="F6" s="7">
        <f>$B$26*Tabla4[[#This Row],[Costo Base]]</f>
        <v>4192</v>
      </c>
      <c r="G6" s="7">
        <f>$B$27*Tabla4[[#This Row],[Costo Base]]</f>
        <v>4576</v>
      </c>
      <c r="H6" s="7">
        <f>$B$28*Tabla4[[#This Row],[Costo Base]]</f>
        <v>3872</v>
      </c>
      <c r="I6" s="7">
        <f>$B$29*Tabla4[[#This Row],[Costo Base]]</f>
        <v>4896</v>
      </c>
      <c r="J6" s="7">
        <f>$B$30*Tabla4[[#This Row],[Costo Base]]</f>
        <v>4320</v>
      </c>
    </row>
    <row r="7" spans="1:10" x14ac:dyDescent="0.25">
      <c r="A7" s="4" t="s">
        <v>12</v>
      </c>
      <c r="B7" s="4" t="s">
        <v>18</v>
      </c>
      <c r="C7" s="4" t="s">
        <v>38</v>
      </c>
      <c r="D7" s="5">
        <v>2700</v>
      </c>
      <c r="E7" s="7">
        <f>$B$25*Tabla4[[#This Row],[Costo Base]]</f>
        <v>3564</v>
      </c>
      <c r="F7" s="7">
        <f>$B$26*Tabla4[[#This Row],[Costo Base]]</f>
        <v>3537</v>
      </c>
      <c r="G7" s="7">
        <f>$B$27*Tabla4[[#This Row],[Costo Base]]</f>
        <v>3861</v>
      </c>
      <c r="H7" s="7">
        <f>$B$28*Tabla4[[#This Row],[Costo Base]]</f>
        <v>3267</v>
      </c>
      <c r="I7" s="7">
        <f>$B$29*Tabla4[[#This Row],[Costo Base]]</f>
        <v>4131</v>
      </c>
      <c r="J7" s="7">
        <f>$B$30*Tabla4[[#This Row],[Costo Base]]</f>
        <v>3645.0000000000005</v>
      </c>
    </row>
    <row r="8" spans="1:10" x14ac:dyDescent="0.25">
      <c r="A8" s="4" t="s">
        <v>13</v>
      </c>
      <c r="B8" s="4" t="s">
        <v>19</v>
      </c>
      <c r="C8" s="4" t="s">
        <v>39</v>
      </c>
      <c r="D8" s="5">
        <v>2100</v>
      </c>
      <c r="E8" s="7">
        <f>$B$25*Tabla4[[#This Row],[Costo Base]]</f>
        <v>2772</v>
      </c>
      <c r="F8" s="7">
        <f>$B$26*Tabla4[[#This Row],[Costo Base]]</f>
        <v>2751</v>
      </c>
      <c r="G8" s="7">
        <f>$B$27*Tabla4[[#This Row],[Costo Base]]</f>
        <v>3003</v>
      </c>
      <c r="H8" s="7">
        <f>$B$28*Tabla4[[#This Row],[Costo Base]]</f>
        <v>2541</v>
      </c>
      <c r="I8" s="7">
        <f>$B$29*Tabla4[[#This Row],[Costo Base]]</f>
        <v>3213</v>
      </c>
      <c r="J8" s="7">
        <f>$B$30*Tabla4[[#This Row],[Costo Base]]</f>
        <v>2835</v>
      </c>
    </row>
    <row r="9" spans="1:10" x14ac:dyDescent="0.25">
      <c r="A9" s="4" t="s">
        <v>12</v>
      </c>
      <c r="B9" s="4" t="s">
        <v>20</v>
      </c>
      <c r="C9" s="4" t="s">
        <v>40</v>
      </c>
      <c r="D9" s="5">
        <v>2300</v>
      </c>
      <c r="E9" s="7">
        <f>$B$25*Tabla4[[#This Row],[Costo Base]]</f>
        <v>3036</v>
      </c>
      <c r="F9" s="7">
        <f>$B$26*Tabla4[[#This Row],[Costo Base]]</f>
        <v>3013</v>
      </c>
      <c r="G9" s="7">
        <f>$B$27*Tabla4[[#This Row],[Costo Base]]</f>
        <v>3289</v>
      </c>
      <c r="H9" s="7">
        <f>$B$28*Tabla4[[#This Row],[Costo Base]]</f>
        <v>2783</v>
      </c>
      <c r="I9" s="7">
        <f>$B$29*Tabla4[[#This Row],[Costo Base]]</f>
        <v>3519</v>
      </c>
      <c r="J9" s="7">
        <f>$B$30*Tabla4[[#This Row],[Costo Base]]</f>
        <v>3105</v>
      </c>
    </row>
    <row r="10" spans="1:10" x14ac:dyDescent="0.25">
      <c r="A10" s="4" t="s">
        <v>13</v>
      </c>
      <c r="B10" s="4" t="s">
        <v>21</v>
      </c>
      <c r="C10" s="4" t="s">
        <v>41</v>
      </c>
      <c r="D10" s="5">
        <v>2050</v>
      </c>
      <c r="E10" s="7">
        <f>$B$25*Tabla4[[#This Row],[Costo Base]]</f>
        <v>2706</v>
      </c>
      <c r="F10" s="7">
        <f>$B$26*Tabla4[[#This Row],[Costo Base]]</f>
        <v>2685.5</v>
      </c>
      <c r="G10" s="7">
        <f>$B$27*Tabla4[[#This Row],[Costo Base]]</f>
        <v>2931.5</v>
      </c>
      <c r="H10" s="7">
        <f>$B$28*Tabla4[[#This Row],[Costo Base]]</f>
        <v>2480.5</v>
      </c>
      <c r="I10" s="7">
        <f>$B$29*Tabla4[[#This Row],[Costo Base]]</f>
        <v>3136.5</v>
      </c>
      <c r="J10" s="7">
        <f>$B$30*Tabla4[[#This Row],[Costo Base]]</f>
        <v>2767.5</v>
      </c>
    </row>
    <row r="11" spans="1:10" x14ac:dyDescent="0.25">
      <c r="A11" s="4" t="s">
        <v>12</v>
      </c>
      <c r="B11" s="4" t="s">
        <v>22</v>
      </c>
      <c r="C11" s="4" t="s">
        <v>42</v>
      </c>
      <c r="D11" s="5">
        <v>2450</v>
      </c>
      <c r="E11" s="7">
        <f>$B$25*Tabla4[[#This Row],[Costo Base]]</f>
        <v>3234</v>
      </c>
      <c r="F11" s="7">
        <f>$B$26*Tabla4[[#This Row],[Costo Base]]</f>
        <v>3209.5</v>
      </c>
      <c r="G11" s="7">
        <f>$B$27*Tabla4[[#This Row],[Costo Base]]</f>
        <v>3503.5</v>
      </c>
      <c r="H11" s="7">
        <f>$B$28*Tabla4[[#This Row],[Costo Base]]</f>
        <v>2964.5</v>
      </c>
      <c r="I11" s="7">
        <f>$B$29*Tabla4[[#This Row],[Costo Base]]</f>
        <v>3748.5</v>
      </c>
      <c r="J11" s="7">
        <f>$B$30*Tabla4[[#This Row],[Costo Base]]</f>
        <v>3307.5</v>
      </c>
    </row>
    <row r="12" spans="1:10" x14ac:dyDescent="0.25">
      <c r="A12" s="4" t="s">
        <v>13</v>
      </c>
      <c r="B12" s="4" t="s">
        <v>23</v>
      </c>
      <c r="C12" s="4" t="s">
        <v>43</v>
      </c>
      <c r="D12" s="5">
        <v>3120</v>
      </c>
      <c r="E12" s="7">
        <f>$B$25*Tabla4[[#This Row],[Costo Base]]</f>
        <v>4118.4000000000005</v>
      </c>
      <c r="F12" s="7">
        <f>$B$26*Tabla4[[#This Row],[Costo Base]]</f>
        <v>4087.2000000000003</v>
      </c>
      <c r="G12" s="7">
        <f>$B$27*Tabla4[[#This Row],[Costo Base]]</f>
        <v>4461.5999999999995</v>
      </c>
      <c r="H12" s="7">
        <f>$B$28*Tabla4[[#This Row],[Costo Base]]</f>
        <v>3775.2</v>
      </c>
      <c r="I12" s="7">
        <f>$B$29*Tabla4[[#This Row],[Costo Base]]</f>
        <v>4773.6000000000004</v>
      </c>
      <c r="J12" s="7">
        <f>$B$30*Tabla4[[#This Row],[Costo Base]]</f>
        <v>4212</v>
      </c>
    </row>
    <row r="13" spans="1:10" x14ac:dyDescent="0.25">
      <c r="A13" s="4" t="s">
        <v>12</v>
      </c>
      <c r="B13" s="4" t="s">
        <v>24</v>
      </c>
      <c r="C13" s="4" t="s">
        <v>44</v>
      </c>
      <c r="D13" s="5">
        <v>2960</v>
      </c>
      <c r="E13" s="7">
        <f>$B$25*Tabla4[[#This Row],[Costo Base]]</f>
        <v>3907.2000000000003</v>
      </c>
      <c r="F13" s="7">
        <f>$B$26*Tabla4[[#This Row],[Costo Base]]</f>
        <v>3877.6000000000004</v>
      </c>
      <c r="G13" s="7">
        <f>$B$27*Tabla4[[#This Row],[Costo Base]]</f>
        <v>4232.8</v>
      </c>
      <c r="H13" s="7">
        <f>$B$28*Tabla4[[#This Row],[Costo Base]]</f>
        <v>3581.6</v>
      </c>
      <c r="I13" s="7">
        <f>$B$29*Tabla4[[#This Row],[Costo Base]]</f>
        <v>4528.8</v>
      </c>
      <c r="J13" s="7">
        <f>$B$30*Tabla4[[#This Row],[Costo Base]]</f>
        <v>3996.0000000000005</v>
      </c>
    </row>
    <row r="14" spans="1:10" x14ac:dyDescent="0.25">
      <c r="A14" s="4" t="s">
        <v>13</v>
      </c>
      <c r="B14" s="4" t="s">
        <v>25</v>
      </c>
      <c r="C14" s="4" t="s">
        <v>45</v>
      </c>
      <c r="D14" s="5">
        <v>2456</v>
      </c>
      <c r="E14" s="7">
        <f>$B$25*Tabla4[[#This Row],[Costo Base]]</f>
        <v>3241.92</v>
      </c>
      <c r="F14" s="7">
        <f>$B$26*Tabla4[[#This Row],[Costo Base]]</f>
        <v>3217.36</v>
      </c>
      <c r="G14" s="7">
        <f>$B$27*Tabla4[[#This Row],[Costo Base]]</f>
        <v>3512.08</v>
      </c>
      <c r="H14" s="7">
        <f>$B$28*Tabla4[[#This Row],[Costo Base]]</f>
        <v>2971.7599999999998</v>
      </c>
      <c r="I14" s="7">
        <f>$B$29*Tabla4[[#This Row],[Costo Base]]</f>
        <v>3757.6800000000003</v>
      </c>
      <c r="J14" s="7">
        <f>$B$30*Tabla4[[#This Row],[Costo Base]]</f>
        <v>3315.6000000000004</v>
      </c>
    </row>
    <row r="15" spans="1:10" x14ac:dyDescent="0.25">
      <c r="A15" s="4" t="s">
        <v>12</v>
      </c>
      <c r="B15" s="4" t="s">
        <v>26</v>
      </c>
      <c r="C15" s="4" t="s">
        <v>46</v>
      </c>
      <c r="D15" s="5">
        <v>4300</v>
      </c>
      <c r="E15" s="7">
        <f>$B$25*Tabla4[[#This Row],[Costo Base]]</f>
        <v>5676</v>
      </c>
      <c r="F15" s="7">
        <f>$B$26*Tabla4[[#This Row],[Costo Base]]</f>
        <v>5633</v>
      </c>
      <c r="G15" s="7">
        <f>$B$27*Tabla4[[#This Row],[Costo Base]]</f>
        <v>6149</v>
      </c>
      <c r="H15" s="7">
        <f>$B$28*Tabla4[[#This Row],[Costo Base]]</f>
        <v>5203</v>
      </c>
      <c r="I15" s="7">
        <f>$B$29*Tabla4[[#This Row],[Costo Base]]</f>
        <v>6579</v>
      </c>
      <c r="J15" s="7">
        <f>$B$30*Tabla4[[#This Row],[Costo Base]]</f>
        <v>5805</v>
      </c>
    </row>
    <row r="16" spans="1:10" x14ac:dyDescent="0.25">
      <c r="A16" s="4" t="s">
        <v>13</v>
      </c>
      <c r="B16" s="4" t="s">
        <v>27</v>
      </c>
      <c r="C16" s="4" t="s">
        <v>47</v>
      </c>
      <c r="D16" s="5">
        <v>1530</v>
      </c>
      <c r="E16" s="7">
        <f>$B$25*Tabla4[[#This Row],[Costo Base]]</f>
        <v>2019.6000000000001</v>
      </c>
      <c r="F16" s="7">
        <f>$B$26*Tabla4[[#This Row],[Costo Base]]</f>
        <v>2004.3000000000002</v>
      </c>
      <c r="G16" s="7">
        <f>$B$27*Tabla4[[#This Row],[Costo Base]]</f>
        <v>2187.9</v>
      </c>
      <c r="H16" s="7">
        <f>$B$28*Tabla4[[#This Row],[Costo Base]]</f>
        <v>1851.3</v>
      </c>
      <c r="I16" s="7">
        <f>$B$29*Tabla4[[#This Row],[Costo Base]]</f>
        <v>2340.9</v>
      </c>
      <c r="J16" s="7">
        <f>$B$30*Tabla4[[#This Row],[Costo Base]]</f>
        <v>2065.5</v>
      </c>
    </row>
    <row r="17" spans="1:10" x14ac:dyDescent="0.25">
      <c r="A17" s="4" t="s">
        <v>12</v>
      </c>
      <c r="B17" s="4" t="s">
        <v>28</v>
      </c>
      <c r="C17" s="4" t="s">
        <v>48</v>
      </c>
      <c r="D17" s="5">
        <v>5100</v>
      </c>
      <c r="E17" s="7">
        <f>$B$25*Tabla4[[#This Row],[Costo Base]]</f>
        <v>6732</v>
      </c>
      <c r="F17" s="7">
        <f>$B$26*Tabla4[[#This Row],[Costo Base]]</f>
        <v>6681</v>
      </c>
      <c r="G17" s="7">
        <f>$B$27*Tabla4[[#This Row],[Costo Base]]</f>
        <v>7293</v>
      </c>
      <c r="H17" s="7">
        <f>$B$28*Tabla4[[#This Row],[Costo Base]]</f>
        <v>6171</v>
      </c>
      <c r="I17" s="7">
        <f>$B$29*Tabla4[[#This Row],[Costo Base]]</f>
        <v>7803</v>
      </c>
      <c r="J17" s="7">
        <f>$B$30*Tabla4[[#This Row],[Costo Base]]</f>
        <v>6885</v>
      </c>
    </row>
    <row r="18" spans="1:10" x14ac:dyDescent="0.25">
      <c r="A18" s="4" t="s">
        <v>13</v>
      </c>
      <c r="B18" s="4" t="s">
        <v>29</v>
      </c>
      <c r="C18" s="4" t="s">
        <v>49</v>
      </c>
      <c r="D18" s="5">
        <v>1940</v>
      </c>
      <c r="E18" s="7">
        <f>$B$25*Tabla4[[#This Row],[Costo Base]]</f>
        <v>2560.8000000000002</v>
      </c>
      <c r="F18" s="7">
        <f>$B$26*Tabla4[[#This Row],[Costo Base]]</f>
        <v>2541.4</v>
      </c>
      <c r="G18" s="7">
        <f>$B$27*Tabla4[[#This Row],[Costo Base]]</f>
        <v>2774.2</v>
      </c>
      <c r="H18" s="7">
        <f>$B$28*Tabla4[[#This Row],[Costo Base]]</f>
        <v>2347.4</v>
      </c>
      <c r="I18" s="7">
        <f>$B$29*Tabla4[[#This Row],[Costo Base]]</f>
        <v>2968.2000000000003</v>
      </c>
      <c r="J18" s="7">
        <f>$B$30*Tabla4[[#This Row],[Costo Base]]</f>
        <v>2619</v>
      </c>
    </row>
    <row r="19" spans="1:10" x14ac:dyDescent="0.25">
      <c r="A19" s="4" t="s">
        <v>12</v>
      </c>
      <c r="B19" s="4" t="s">
        <v>30</v>
      </c>
      <c r="C19" s="4" t="s">
        <v>50</v>
      </c>
      <c r="D19" s="5">
        <v>2360</v>
      </c>
      <c r="E19" s="7">
        <f>$B$25*Tabla4[[#This Row],[Costo Base]]</f>
        <v>3115.2000000000003</v>
      </c>
      <c r="F19" s="7">
        <f>$B$26*Tabla4[[#This Row],[Costo Base]]</f>
        <v>3091.6</v>
      </c>
      <c r="G19" s="7">
        <f>$B$27*Tabla4[[#This Row],[Costo Base]]</f>
        <v>3374.7999999999997</v>
      </c>
      <c r="H19" s="7">
        <f>$B$28*Tabla4[[#This Row],[Costo Base]]</f>
        <v>2855.6</v>
      </c>
      <c r="I19" s="7">
        <f>$B$29*Tabla4[[#This Row],[Costo Base]]</f>
        <v>3610.8</v>
      </c>
      <c r="J19" s="7">
        <f>$B$30*Tabla4[[#This Row],[Costo Base]]</f>
        <v>3186</v>
      </c>
    </row>
    <row r="20" spans="1:10" x14ac:dyDescent="0.25">
      <c r="A20" s="4" t="s">
        <v>12</v>
      </c>
      <c r="B20" s="4" t="s">
        <v>31</v>
      </c>
      <c r="C20" s="4" t="s">
        <v>51</v>
      </c>
      <c r="D20" s="5">
        <v>11360</v>
      </c>
      <c r="E20" s="7">
        <f>$B$25*Tabla4[[#This Row],[Costo Base]]</f>
        <v>14995.2</v>
      </c>
      <c r="F20" s="7">
        <f>$B$26*Tabla4[[#This Row],[Costo Base]]</f>
        <v>14881.6</v>
      </c>
      <c r="G20" s="7">
        <f>$B$27*Tabla4[[#This Row],[Costo Base]]</f>
        <v>16244.8</v>
      </c>
      <c r="H20" s="7">
        <f>$B$28*Tabla4[[#This Row],[Costo Base]]</f>
        <v>13745.6</v>
      </c>
      <c r="I20" s="7">
        <f>$B$29*Tabla4[[#This Row],[Costo Base]]</f>
        <v>17380.8</v>
      </c>
      <c r="J20" s="7">
        <f>$B$30*Tabla4[[#This Row],[Costo Base]]</f>
        <v>15336.000000000002</v>
      </c>
    </row>
    <row r="21" spans="1:10" x14ac:dyDescent="0.25">
      <c r="A21" s="4" t="s">
        <v>12</v>
      </c>
      <c r="B21" s="4" t="s">
        <v>32</v>
      </c>
      <c r="C21" s="4" t="s">
        <v>52</v>
      </c>
      <c r="D21" s="5">
        <v>4100</v>
      </c>
      <c r="E21" s="7">
        <f>$B$25*Tabla4[[#This Row],[Costo Base]]</f>
        <v>5412</v>
      </c>
      <c r="F21" s="7">
        <f>$B$26*Tabla4[[#This Row],[Costo Base]]</f>
        <v>5371</v>
      </c>
      <c r="G21" s="7">
        <f>$B$27*Tabla4[[#This Row],[Costo Base]]</f>
        <v>5863</v>
      </c>
      <c r="H21" s="7">
        <f>$B$28*Tabla4[[#This Row],[Costo Base]]</f>
        <v>4961</v>
      </c>
      <c r="I21" s="7">
        <f>$B$29*Tabla4[[#This Row],[Costo Base]]</f>
        <v>6273</v>
      </c>
      <c r="J21" s="7">
        <f>$B$30*Tabla4[[#This Row],[Costo Base]]</f>
        <v>5535</v>
      </c>
    </row>
    <row r="22" spans="1:10" x14ac:dyDescent="0.25">
      <c r="A22" s="4" t="s">
        <v>12</v>
      </c>
      <c r="B22" s="4" t="s">
        <v>33</v>
      </c>
      <c r="C22" s="4" t="s">
        <v>53</v>
      </c>
      <c r="D22" s="5">
        <v>1860</v>
      </c>
      <c r="E22" s="7">
        <f>$B$25*Tabla4[[#This Row],[Costo Base]]</f>
        <v>2455.2000000000003</v>
      </c>
      <c r="F22" s="7">
        <f>$B$26*Tabla4[[#This Row],[Costo Base]]</f>
        <v>2436.6</v>
      </c>
      <c r="G22" s="7">
        <f>$B$27*Tabla4[[#This Row],[Costo Base]]</f>
        <v>2659.7999999999997</v>
      </c>
      <c r="H22" s="7">
        <f>$B$28*Tabla4[[#This Row],[Costo Base]]</f>
        <v>2250.6</v>
      </c>
      <c r="I22" s="7">
        <f>$B$29*Tabla4[[#This Row],[Costo Base]]</f>
        <v>2845.8</v>
      </c>
      <c r="J22" s="7">
        <f>$B$30*Tabla4[[#This Row],[Costo Base]]</f>
        <v>2511</v>
      </c>
    </row>
    <row r="24" spans="1:10" x14ac:dyDescent="0.25">
      <c r="B24" s="2" t="s">
        <v>54</v>
      </c>
      <c r="C24" s="2" t="s">
        <v>55</v>
      </c>
    </row>
    <row r="25" spans="1:10" x14ac:dyDescent="0.25">
      <c r="B25" s="2">
        <v>1.32</v>
      </c>
      <c r="C25" s="3" t="s">
        <v>56</v>
      </c>
    </row>
    <row r="26" spans="1:10" x14ac:dyDescent="0.25">
      <c r="B26" s="2">
        <v>1.31</v>
      </c>
      <c r="C26" s="3" t="s">
        <v>6</v>
      </c>
    </row>
    <row r="27" spans="1:10" x14ac:dyDescent="0.25">
      <c r="B27" s="2">
        <v>1.43</v>
      </c>
      <c r="C27" s="3" t="s">
        <v>57</v>
      </c>
    </row>
    <row r="28" spans="1:10" x14ac:dyDescent="0.25">
      <c r="B28" s="2">
        <v>1.21</v>
      </c>
      <c r="C28" s="3" t="s">
        <v>58</v>
      </c>
    </row>
    <row r="29" spans="1:10" x14ac:dyDescent="0.25">
      <c r="B29" s="2">
        <v>1.53</v>
      </c>
      <c r="C29" s="3" t="s">
        <v>59</v>
      </c>
    </row>
    <row r="30" spans="1:10" x14ac:dyDescent="0.25">
      <c r="B30" s="2">
        <v>1.35</v>
      </c>
      <c r="C30" s="3" t="s">
        <v>60</v>
      </c>
    </row>
  </sheetData>
  <mergeCells count="1">
    <mergeCell ref="A1:J1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scale="52" orientation="portrait" r:id="rId1"/>
  <headerFooter>
    <oddHeader>&amp;L2IM14&amp;RMEJÍA SANDOVAL DANAÉ</oddHeader>
    <oddFooter>&amp;L&amp;D&amp;C&amp;T&amp;REXPORTADORA LATINOAMERICANA</oddFooter>
  </headerFooter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15"/>
  <sheetViews>
    <sheetView workbookViewId="0">
      <selection activeCell="A14" sqref="A14:B15"/>
    </sheetView>
  </sheetViews>
  <sheetFormatPr baseColWidth="10" defaultRowHeight="15" x14ac:dyDescent="0.25"/>
  <cols>
    <col min="1" max="1" width="22.42578125" customWidth="1"/>
    <col min="2" max="2" width="13.140625" style="6" customWidth="1"/>
    <col min="3" max="3" width="15.42578125" style="6" customWidth="1"/>
    <col min="4" max="4" width="15.140625" style="6" customWidth="1"/>
    <col min="5" max="5" width="15.5703125" style="6" customWidth="1"/>
    <col min="6" max="6" width="11.5703125" style="6" customWidth="1"/>
  </cols>
  <sheetData>
    <row r="1" spans="1:6" x14ac:dyDescent="0.25">
      <c r="A1" s="11" t="s">
        <v>61</v>
      </c>
      <c r="B1" s="11"/>
      <c r="C1" s="11"/>
      <c r="D1" s="11"/>
      <c r="E1" s="11"/>
      <c r="F1" s="11"/>
    </row>
    <row r="2" spans="1:6" ht="46.5" customHeight="1" x14ac:dyDescent="0.25">
      <c r="A2" s="13" t="s">
        <v>62</v>
      </c>
      <c r="B2" s="14" t="s">
        <v>63</v>
      </c>
      <c r="C2" s="14" t="s">
        <v>64</v>
      </c>
      <c r="D2" s="14" t="s">
        <v>65</v>
      </c>
      <c r="E2" s="14" t="s">
        <v>66</v>
      </c>
      <c r="F2" s="14" t="s">
        <v>67</v>
      </c>
    </row>
    <row r="3" spans="1:6" x14ac:dyDescent="0.25">
      <c r="A3" s="15" t="s">
        <v>68</v>
      </c>
      <c r="B3" s="16">
        <v>1132</v>
      </c>
      <c r="C3" s="16">
        <f>$B$14*B3</f>
        <v>90.56</v>
      </c>
      <c r="D3" s="16">
        <f>$B$15*B3</f>
        <v>45.28</v>
      </c>
      <c r="E3" s="16">
        <f>B3+C3</f>
        <v>1222.56</v>
      </c>
      <c r="F3" s="16">
        <f>B3-D3</f>
        <v>1086.72</v>
      </c>
    </row>
    <row r="4" spans="1:6" x14ac:dyDescent="0.25">
      <c r="A4" s="15" t="s">
        <v>69</v>
      </c>
      <c r="B4" s="16">
        <v>650</v>
      </c>
      <c r="C4" s="16">
        <f t="shared" ref="C4:C11" si="0">$B$14*B4</f>
        <v>52</v>
      </c>
      <c r="D4" s="16">
        <f t="shared" ref="D4:D11" si="1">$B$15*B4</f>
        <v>26</v>
      </c>
      <c r="E4" s="16">
        <f t="shared" ref="E4:E11" si="2">B4+C4</f>
        <v>702</v>
      </c>
      <c r="F4" s="16">
        <f t="shared" ref="F4:F11" si="3">B4-D4</f>
        <v>624</v>
      </c>
    </row>
    <row r="5" spans="1:6" x14ac:dyDescent="0.25">
      <c r="A5" s="15" t="s">
        <v>70</v>
      </c>
      <c r="B5" s="16">
        <v>1200</v>
      </c>
      <c r="C5" s="16">
        <f t="shared" si="0"/>
        <v>96</v>
      </c>
      <c r="D5" s="16">
        <f t="shared" si="1"/>
        <v>48</v>
      </c>
      <c r="E5" s="16">
        <f t="shared" si="2"/>
        <v>1296</v>
      </c>
      <c r="F5" s="16">
        <f t="shared" si="3"/>
        <v>1152</v>
      </c>
    </row>
    <row r="6" spans="1:6" x14ac:dyDescent="0.25">
      <c r="A6" s="15" t="s">
        <v>71</v>
      </c>
      <c r="B6" s="16">
        <v>570</v>
      </c>
      <c r="C6" s="16">
        <f t="shared" si="0"/>
        <v>45.6</v>
      </c>
      <c r="D6" s="16">
        <f t="shared" si="1"/>
        <v>22.8</v>
      </c>
      <c r="E6" s="16">
        <f t="shared" si="2"/>
        <v>615.6</v>
      </c>
      <c r="F6" s="16">
        <f t="shared" si="3"/>
        <v>547.20000000000005</v>
      </c>
    </row>
    <row r="7" spans="1:6" x14ac:dyDescent="0.25">
      <c r="A7" s="15" t="s">
        <v>72</v>
      </c>
      <c r="B7" s="16">
        <v>45</v>
      </c>
      <c r="C7" s="16">
        <f t="shared" si="0"/>
        <v>3.6</v>
      </c>
      <c r="D7" s="16">
        <f t="shared" si="1"/>
        <v>1.8</v>
      </c>
      <c r="E7" s="16">
        <f t="shared" si="2"/>
        <v>48.6</v>
      </c>
      <c r="F7" s="16">
        <f t="shared" si="3"/>
        <v>43.2</v>
      </c>
    </row>
    <row r="8" spans="1:6" x14ac:dyDescent="0.25">
      <c r="A8" s="15" t="s">
        <v>73</v>
      </c>
      <c r="B8" s="16">
        <v>73</v>
      </c>
      <c r="C8" s="16">
        <f t="shared" si="0"/>
        <v>5.84</v>
      </c>
      <c r="D8" s="16">
        <f t="shared" si="1"/>
        <v>2.92</v>
      </c>
      <c r="E8" s="16">
        <f t="shared" si="2"/>
        <v>78.84</v>
      </c>
      <c r="F8" s="16">
        <f t="shared" si="3"/>
        <v>70.08</v>
      </c>
    </row>
    <row r="9" spans="1:6" x14ac:dyDescent="0.25">
      <c r="A9" s="15" t="s">
        <v>74</v>
      </c>
      <c r="B9" s="16">
        <v>86</v>
      </c>
      <c r="C9" s="16">
        <f t="shared" si="0"/>
        <v>6.88</v>
      </c>
      <c r="D9" s="16">
        <f t="shared" si="1"/>
        <v>3.44</v>
      </c>
      <c r="E9" s="16">
        <f t="shared" si="2"/>
        <v>92.88</v>
      </c>
      <c r="F9" s="16">
        <f t="shared" si="3"/>
        <v>82.56</v>
      </c>
    </row>
    <row r="10" spans="1:6" x14ac:dyDescent="0.25">
      <c r="A10" s="15" t="s">
        <v>75</v>
      </c>
      <c r="B10" s="16">
        <v>120</v>
      </c>
      <c r="C10" s="16">
        <f t="shared" si="0"/>
        <v>9.6</v>
      </c>
      <c r="D10" s="16">
        <f t="shared" si="1"/>
        <v>4.8</v>
      </c>
      <c r="E10" s="16">
        <f t="shared" si="2"/>
        <v>129.6</v>
      </c>
      <c r="F10" s="16">
        <f t="shared" si="3"/>
        <v>115.2</v>
      </c>
    </row>
    <row r="11" spans="1:6" x14ac:dyDescent="0.25">
      <c r="A11" s="15" t="s">
        <v>76</v>
      </c>
      <c r="B11" s="16">
        <v>2850</v>
      </c>
      <c r="C11" s="16">
        <f t="shared" si="0"/>
        <v>228</v>
      </c>
      <c r="D11" s="16">
        <f t="shared" si="1"/>
        <v>114</v>
      </c>
      <c r="E11" s="16">
        <f t="shared" si="2"/>
        <v>3078</v>
      </c>
      <c r="F11" s="16">
        <f t="shared" si="3"/>
        <v>2736</v>
      </c>
    </row>
    <row r="13" spans="1:6" x14ac:dyDescent="0.25">
      <c r="A13" s="10" t="s">
        <v>77</v>
      </c>
      <c r="B13" s="10"/>
    </row>
    <row r="14" spans="1:6" x14ac:dyDescent="0.25">
      <c r="A14" s="17" t="s">
        <v>78</v>
      </c>
      <c r="B14" s="18">
        <v>0.08</v>
      </c>
    </row>
    <row r="15" spans="1:6" x14ac:dyDescent="0.25">
      <c r="A15" s="17" t="s">
        <v>79</v>
      </c>
      <c r="B15" s="18">
        <v>0.04</v>
      </c>
    </row>
  </sheetData>
  <mergeCells count="2">
    <mergeCell ref="A1:F1"/>
    <mergeCell ref="A13:B13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orientation="landscape" horizontalDpi="300" verticalDpi="300" r:id="rId1"/>
  <headerFooter>
    <oddHeader>&amp;L2IM14&amp;RMEJÍA SANDOVAL DANAÉ</oddHeader>
    <oddFooter>&amp;L&amp;D&amp;C&amp;T&amp;RLISTA DE PRECIOS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2"/>
  <sheetViews>
    <sheetView workbookViewId="0">
      <selection activeCell="H12" sqref="H12"/>
    </sheetView>
  </sheetViews>
  <sheetFormatPr baseColWidth="10" defaultRowHeight="15" x14ac:dyDescent="0.25"/>
  <cols>
    <col min="1" max="1" width="25.85546875" customWidth="1"/>
    <col min="2" max="2" width="12.42578125" customWidth="1"/>
    <col min="5" max="5" width="16.28515625" customWidth="1"/>
    <col min="6" max="6" width="14.85546875" customWidth="1"/>
    <col min="7" max="7" width="13.5703125" customWidth="1"/>
    <col min="8" max="8" width="14.28515625" customWidth="1"/>
  </cols>
  <sheetData>
    <row r="1" spans="1:8" x14ac:dyDescent="0.25">
      <c r="A1" s="12" t="s">
        <v>80</v>
      </c>
      <c r="B1" s="12"/>
      <c r="C1" s="12"/>
      <c r="D1" s="12"/>
      <c r="E1" s="12"/>
      <c r="F1" s="12"/>
      <c r="G1" s="12"/>
      <c r="H1" s="12"/>
    </row>
    <row r="2" spans="1:8" ht="28.5" customHeight="1" x14ac:dyDescent="0.25">
      <c r="A2" s="19" t="s">
        <v>81</v>
      </c>
      <c r="B2" s="19" t="s">
        <v>82</v>
      </c>
      <c r="C2" s="19" t="s">
        <v>83</v>
      </c>
      <c r="D2" s="19" t="s">
        <v>84</v>
      </c>
      <c r="E2" s="19" t="s">
        <v>85</v>
      </c>
      <c r="F2" s="19" t="s">
        <v>86</v>
      </c>
      <c r="G2" s="19" t="s">
        <v>88</v>
      </c>
      <c r="H2" s="19" t="s">
        <v>87</v>
      </c>
    </row>
    <row r="3" spans="1:8" x14ac:dyDescent="0.25">
      <c r="A3" s="20" t="s">
        <v>89</v>
      </c>
      <c r="B3" s="21">
        <v>580</v>
      </c>
      <c r="C3" s="21">
        <v>80</v>
      </c>
      <c r="D3" s="21">
        <v>175</v>
      </c>
      <c r="E3" s="23">
        <v>76</v>
      </c>
      <c r="F3" s="23">
        <f>(B3+D3+C3+E3)*7</f>
        <v>6377</v>
      </c>
      <c r="G3" s="23">
        <f>F3+C11</f>
        <v>7835</v>
      </c>
      <c r="H3" s="23">
        <f>F3+C12</f>
        <v>9547</v>
      </c>
    </row>
    <row r="4" spans="1:8" x14ac:dyDescent="0.25">
      <c r="A4" s="20" t="s">
        <v>90</v>
      </c>
      <c r="B4" s="21">
        <v>620</v>
      </c>
      <c r="C4" s="21">
        <v>90</v>
      </c>
      <c r="D4" s="21">
        <v>120</v>
      </c>
      <c r="E4" s="23">
        <v>76</v>
      </c>
      <c r="F4" s="23">
        <f t="shared" ref="F4:F8" si="0">(B4+D4+C4+E4)*7</f>
        <v>6342</v>
      </c>
      <c r="G4" s="23">
        <f>F4+C11</f>
        <v>7800</v>
      </c>
      <c r="H4" s="23">
        <f>F4+C12</f>
        <v>9512</v>
      </c>
    </row>
    <row r="5" spans="1:8" x14ac:dyDescent="0.25">
      <c r="A5" s="20" t="s">
        <v>91</v>
      </c>
      <c r="B5" s="21">
        <v>490</v>
      </c>
      <c r="C5" s="21">
        <v>95</v>
      </c>
      <c r="D5" s="21">
        <v>185</v>
      </c>
      <c r="E5" s="23">
        <v>76</v>
      </c>
      <c r="F5" s="23">
        <f t="shared" si="0"/>
        <v>5922</v>
      </c>
      <c r="G5" s="23">
        <f>F5+C11</f>
        <v>7380</v>
      </c>
      <c r="H5" s="23">
        <f>F5+C12</f>
        <v>9092</v>
      </c>
    </row>
    <row r="6" spans="1:8" x14ac:dyDescent="0.25">
      <c r="A6" s="20" t="s">
        <v>92</v>
      </c>
      <c r="B6" s="21">
        <v>850</v>
      </c>
      <c r="C6" s="21">
        <v>110</v>
      </c>
      <c r="D6" s="21">
        <v>165</v>
      </c>
      <c r="E6" s="23">
        <v>76</v>
      </c>
      <c r="F6" s="23">
        <f t="shared" si="0"/>
        <v>8407</v>
      </c>
      <c r="G6" s="23">
        <f>F6+C11</f>
        <v>9865</v>
      </c>
      <c r="H6" s="23">
        <f>F6+C12</f>
        <v>11577</v>
      </c>
    </row>
    <row r="7" spans="1:8" x14ac:dyDescent="0.25">
      <c r="A7" s="20" t="s">
        <v>93</v>
      </c>
      <c r="B7" s="21">
        <v>670</v>
      </c>
      <c r="C7" s="21">
        <v>65</v>
      </c>
      <c r="D7" s="21">
        <v>110</v>
      </c>
      <c r="E7" s="23">
        <v>76</v>
      </c>
      <c r="F7" s="23">
        <f t="shared" si="0"/>
        <v>6447</v>
      </c>
      <c r="G7" s="23">
        <f>F7+C11</f>
        <v>7905</v>
      </c>
      <c r="H7" s="23">
        <f>F7+C12</f>
        <v>9617</v>
      </c>
    </row>
    <row r="8" spans="1:8" x14ac:dyDescent="0.25">
      <c r="A8" s="20" t="s">
        <v>94</v>
      </c>
      <c r="B8" s="21">
        <v>1120</v>
      </c>
      <c r="C8" s="21">
        <v>120</v>
      </c>
      <c r="D8" s="21">
        <v>250</v>
      </c>
      <c r="E8" s="23">
        <v>76</v>
      </c>
      <c r="F8" s="23">
        <f t="shared" si="0"/>
        <v>10962</v>
      </c>
      <c r="G8" s="23">
        <f>F8+C11</f>
        <v>12420</v>
      </c>
      <c r="H8" s="23">
        <f>F8+C12</f>
        <v>14132</v>
      </c>
    </row>
    <row r="10" spans="1:8" x14ac:dyDescent="0.25">
      <c r="B10" s="22" t="s">
        <v>95</v>
      </c>
      <c r="C10" s="22"/>
    </row>
    <row r="11" spans="1:8" x14ac:dyDescent="0.25">
      <c r="B11" s="17" t="s">
        <v>96</v>
      </c>
      <c r="C11" s="16">
        <v>1458</v>
      </c>
    </row>
    <row r="12" spans="1:8" x14ac:dyDescent="0.25">
      <c r="B12" s="17" t="s">
        <v>97</v>
      </c>
      <c r="C12" s="16">
        <v>3170</v>
      </c>
    </row>
  </sheetData>
  <mergeCells count="2">
    <mergeCell ref="A1:H1"/>
    <mergeCell ref="B10:C10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orientation="landscape" horizontalDpi="300" verticalDpi="300" r:id="rId1"/>
  <headerFooter>
    <oddHeader>&amp;L2IM14&amp;RMEJÍA SANDOVAL DANAÉ</oddHeader>
    <oddFooter>&amp;L&amp;D&amp;C&amp;T&amp;RVISITA ZONA ARQUEOLÓGICA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8"/>
  <sheetViews>
    <sheetView tabSelected="1" workbookViewId="0">
      <selection activeCell="E7" sqref="E7"/>
    </sheetView>
  </sheetViews>
  <sheetFormatPr baseColWidth="10" defaultRowHeight="15" x14ac:dyDescent="0.25"/>
  <cols>
    <col min="1" max="1" width="18.5703125" customWidth="1"/>
    <col min="2" max="2" width="20.140625" customWidth="1"/>
  </cols>
  <sheetData>
    <row r="1" spans="1:2" x14ac:dyDescent="0.25">
      <c r="A1" s="24" t="s">
        <v>98</v>
      </c>
      <c r="B1" s="24"/>
    </row>
    <row r="2" spans="1:2" x14ac:dyDescent="0.25">
      <c r="A2" s="25" t="s">
        <v>99</v>
      </c>
      <c r="B2" s="26" t="s">
        <v>100</v>
      </c>
    </row>
    <row r="3" spans="1:2" x14ac:dyDescent="0.25">
      <c r="A3" s="9" t="s">
        <v>101</v>
      </c>
      <c r="B3" s="26">
        <v>580</v>
      </c>
    </row>
    <row r="4" spans="1:2" x14ac:dyDescent="0.25">
      <c r="A4" s="9" t="s">
        <v>102</v>
      </c>
      <c r="B4" s="26">
        <v>280</v>
      </c>
    </row>
    <row r="5" spans="1:2" x14ac:dyDescent="0.25">
      <c r="A5" s="9" t="s">
        <v>103</v>
      </c>
      <c r="B5" s="26">
        <v>160</v>
      </c>
    </row>
    <row r="6" spans="1:2" x14ac:dyDescent="0.25">
      <c r="A6" s="9" t="s">
        <v>104</v>
      </c>
      <c r="B6" s="26">
        <v>110</v>
      </c>
    </row>
    <row r="7" spans="1:2" x14ac:dyDescent="0.25">
      <c r="A7" s="9" t="s">
        <v>105</v>
      </c>
      <c r="B7" s="26">
        <v>450</v>
      </c>
    </row>
    <row r="8" spans="1:2" x14ac:dyDescent="0.25">
      <c r="A8" s="9" t="s">
        <v>106</v>
      </c>
      <c r="B8" s="26">
        <v>360</v>
      </c>
    </row>
  </sheetData>
  <mergeCells count="1">
    <mergeCell ref="A1:B1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orientation="landscape" horizontalDpi="300" verticalDpi="300" r:id="rId1"/>
  <headerFooter>
    <oddHeader>&amp;L2IM14&amp;RMEJÍA SANDOVAL DANAÉ</oddHeader>
    <oddFooter>&amp;L&amp;D&amp;C&amp;T&amp;RBECAS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Hoja2</vt:lpstr>
      <vt:lpstr>Hoja3</vt:lpstr>
      <vt:lpstr>Hoja4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Lcb</dc:creator>
  <cp:lastModifiedBy>Danae</cp:lastModifiedBy>
  <cp:lastPrinted>2019-02-27T01:59:32Z</cp:lastPrinted>
  <dcterms:created xsi:type="dcterms:W3CDTF">2019-02-26T17:18:57Z</dcterms:created>
  <dcterms:modified xsi:type="dcterms:W3CDTF">2019-02-27T02:01:43Z</dcterms:modified>
</cp:coreProperties>
</file>