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RegistryOffice\"/>
    </mc:Choice>
  </mc:AlternateContent>
  <xr:revisionPtr revIDLastSave="0" documentId="13_ncr:1_{8AAC7560-3DA7-4DE9-B8D6-2CCC0E2D3675}" xr6:coauthVersionLast="46" xr6:coauthVersionMax="46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RO-service layer-spec" sheetId="6" r:id="rId1"/>
    <sheet name="RO-OAM layer-spec" sheetId="8" r:id="rId2"/>
    <sheet name="RO-general descriptions" sheetId="3" r:id="rId3"/>
    <sheet name="RO-update" sheetId="2" r:id="rId4"/>
    <sheet name="forwardings" sheetId="7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8" l="1"/>
  <c r="AF31" i="8"/>
  <c r="AD31" i="8"/>
  <c r="AA31" i="8"/>
  <c r="W31" i="8"/>
  <c r="U31" i="8"/>
  <c r="S31" i="8"/>
  <c r="Q31" i="8"/>
  <c r="H31" i="8"/>
  <c r="F31" i="8"/>
  <c r="F30" i="8"/>
  <c r="C28" i="8"/>
  <c r="AH28" i="8"/>
  <c r="AF28" i="8"/>
  <c r="AD28" i="8"/>
  <c r="AA28" i="8"/>
  <c r="W28" i="8"/>
  <c r="U28" i="8"/>
  <c r="S28" i="8"/>
  <c r="Q28" i="8"/>
  <c r="H28" i="8"/>
  <c r="F28" i="8"/>
  <c r="Q10" i="8" l="1"/>
  <c r="P6" i="8"/>
  <c r="D20" i="8" l="1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G24" i="8"/>
  <c r="AE24" i="8"/>
  <c r="AC24" i="8"/>
  <c r="AB24" i="8"/>
  <c r="Z24" i="8"/>
  <c r="Y24" i="8"/>
  <c r="X24" i="8"/>
  <c r="V24" i="8"/>
  <c r="T24" i="8"/>
  <c r="R24" i="8"/>
  <c r="P24" i="8"/>
  <c r="O24" i="8"/>
  <c r="N24" i="8"/>
  <c r="M24" i="8"/>
  <c r="L24" i="8"/>
  <c r="K24" i="8"/>
  <c r="J24" i="8"/>
  <c r="I24" i="8"/>
  <c r="G24" i="8"/>
  <c r="E24" i="8"/>
  <c r="D24" i="8"/>
  <c r="C24" i="8"/>
  <c r="AH37" i="8"/>
  <c r="AF37" i="8"/>
  <c r="AD37" i="8"/>
  <c r="AA37" i="8"/>
  <c r="W37" i="8"/>
  <c r="U37" i="8"/>
  <c r="S37" i="8"/>
  <c r="Q37" i="8"/>
  <c r="H37" i="8"/>
  <c r="F37" i="8"/>
  <c r="AH33" i="8"/>
  <c r="AF33" i="8"/>
  <c r="AD33" i="8"/>
  <c r="AA33" i="8"/>
  <c r="W33" i="8"/>
  <c r="U33" i="8"/>
  <c r="S33" i="8"/>
  <c r="Q33" i="8"/>
  <c r="H33" i="8"/>
  <c r="F33" i="8"/>
  <c r="D10" i="8"/>
  <c r="AA39" i="8"/>
  <c r="H39" i="8"/>
  <c r="AH39" i="8"/>
  <c r="AF39" i="8"/>
  <c r="AD39" i="8"/>
  <c r="W39" i="8"/>
  <c r="U39" i="8"/>
  <c r="S39" i="8"/>
  <c r="Q39" i="8"/>
  <c r="F39" i="8"/>
  <c r="B39" i="8"/>
  <c r="AH35" i="8"/>
  <c r="AF35" i="8"/>
  <c r="AD35" i="8"/>
  <c r="AA35" i="8"/>
  <c r="W35" i="8"/>
  <c r="U35" i="8"/>
  <c r="S35" i="8"/>
  <c r="Q35" i="8"/>
  <c r="H35" i="8"/>
  <c r="F35" i="8"/>
  <c r="AH30" i="8"/>
  <c r="AH29" i="8"/>
  <c r="AF30" i="8"/>
  <c r="AF29" i="8"/>
  <c r="AD30" i="8"/>
  <c r="AD29" i="8"/>
  <c r="AA30" i="8"/>
  <c r="AA29" i="8"/>
  <c r="W30" i="8"/>
  <c r="W29" i="8"/>
  <c r="U30" i="8"/>
  <c r="U29" i="8"/>
  <c r="S30" i="8"/>
  <c r="S29" i="8"/>
  <c r="Q30" i="8"/>
  <c r="Q29" i="8"/>
  <c r="H30" i="8"/>
  <c r="H29" i="8"/>
  <c r="F29" i="8"/>
  <c r="C30" i="8"/>
  <c r="C29" i="8"/>
  <c r="D19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E15" i="8"/>
  <c r="D15" i="8"/>
  <c r="F10" i="8"/>
  <c r="E10" i="8"/>
  <c r="G10" i="8"/>
  <c r="H10" i="8"/>
  <c r="I10" i="8"/>
  <c r="J10" i="8"/>
  <c r="K10" i="8"/>
  <c r="L10" i="8"/>
  <c r="M10" i="8"/>
  <c r="N10" i="8"/>
  <c r="O10" i="8"/>
  <c r="P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D26" i="8" l="1"/>
  <c r="E26" i="8"/>
  <c r="G26" i="8"/>
  <c r="I26" i="8"/>
  <c r="J26" i="8"/>
  <c r="K26" i="8"/>
  <c r="L26" i="8"/>
  <c r="M26" i="8"/>
  <c r="N26" i="8"/>
  <c r="O26" i="8"/>
  <c r="P26" i="8"/>
  <c r="R26" i="8"/>
  <c r="T26" i="8"/>
  <c r="V26" i="8"/>
  <c r="X26" i="8"/>
  <c r="Y26" i="8"/>
  <c r="Z26" i="8"/>
  <c r="AB26" i="8"/>
  <c r="AC26" i="8"/>
  <c r="AE26" i="8"/>
  <c r="AG26" i="8"/>
  <c r="C26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C17" i="8"/>
  <c r="B17" i="8"/>
  <c r="B21" i="8" s="1"/>
  <c r="C15" i="8"/>
  <c r="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C12" i="8"/>
  <c r="C11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C8" i="8"/>
  <c r="C7" i="8"/>
  <c r="C6" i="8"/>
  <c r="N29" i="6"/>
  <c r="B12" i="8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N5" i="6"/>
  <c r="O5" i="6"/>
  <c r="O45" i="6" s="1"/>
  <c r="P5" i="6"/>
  <c r="P49" i="6" s="1"/>
  <c r="Q5" i="6"/>
  <c r="Q49" i="6" s="1"/>
  <c r="S5" i="6"/>
  <c r="S49" i="6" s="1"/>
  <c r="W5" i="6"/>
  <c r="X5" i="6"/>
  <c r="D6" i="6"/>
  <c r="E6" i="6"/>
  <c r="F6" i="6"/>
  <c r="G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W7" i="6"/>
  <c r="X7" i="6"/>
  <c r="Y7" i="6"/>
  <c r="Z7" i="6"/>
  <c r="AA7" i="6"/>
  <c r="AB7" i="6"/>
  <c r="AC7" i="6"/>
  <c r="AD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C9" i="6"/>
  <c r="N9" i="6"/>
  <c r="O9" i="6"/>
  <c r="P9" i="6"/>
  <c r="Q9" i="6"/>
  <c r="S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B11" i="6"/>
  <c r="K107" i="6" s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R15" i="6" s="1"/>
  <c r="R19" i="6" s="1"/>
  <c r="R23" i="6" s="1"/>
  <c r="R27" i="6" s="1"/>
  <c r="R31" i="6" s="1"/>
  <c r="R35" i="6" s="1"/>
  <c r="R39" i="6" s="1"/>
  <c r="R43" i="6" s="1"/>
  <c r="R47" i="6" s="1"/>
  <c r="R51" i="6" s="1"/>
  <c r="S11" i="6"/>
  <c r="T11" i="6"/>
  <c r="U11" i="6"/>
  <c r="V11" i="6"/>
  <c r="W11" i="6"/>
  <c r="X11" i="6"/>
  <c r="Y11" i="6"/>
  <c r="Z11" i="6"/>
  <c r="AA11" i="6"/>
  <c r="AB11" i="6"/>
  <c r="AC11" i="6"/>
  <c r="AD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N13" i="6"/>
  <c r="O13" i="6"/>
  <c r="P13" i="6"/>
  <c r="Q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W15" i="6"/>
  <c r="X15" i="6"/>
  <c r="Y15" i="6"/>
  <c r="Z15" i="6"/>
  <c r="AA15" i="6"/>
  <c r="AB15" i="6"/>
  <c r="AC15" i="6"/>
  <c r="AD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N17" i="6"/>
  <c r="O17" i="6"/>
  <c r="P17" i="6"/>
  <c r="Q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S19" i="6"/>
  <c r="T19" i="6"/>
  <c r="U19" i="6"/>
  <c r="V19" i="6"/>
  <c r="W19" i="6"/>
  <c r="X19" i="6"/>
  <c r="Y19" i="6"/>
  <c r="Z19" i="6"/>
  <c r="AA19" i="6"/>
  <c r="AB19" i="6"/>
  <c r="AC19" i="6"/>
  <c r="AD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N21" i="6"/>
  <c r="O21" i="6"/>
  <c r="P21" i="6"/>
  <c r="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W23" i="6"/>
  <c r="X23" i="6"/>
  <c r="Y23" i="6"/>
  <c r="Z23" i="6"/>
  <c r="AA23" i="6"/>
  <c r="AB23" i="6"/>
  <c r="AC23" i="6"/>
  <c r="AD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N25" i="6"/>
  <c r="O25" i="6"/>
  <c r="P25" i="6"/>
  <c r="Q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AD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O29" i="6"/>
  <c r="P29" i="6"/>
  <c r="Q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S31" i="6"/>
  <c r="T31" i="6"/>
  <c r="U31" i="6"/>
  <c r="V31" i="6"/>
  <c r="W31" i="6"/>
  <c r="X31" i="6"/>
  <c r="Y31" i="6"/>
  <c r="Z31" i="6"/>
  <c r="AA31" i="6"/>
  <c r="AB31" i="6"/>
  <c r="AC31" i="6"/>
  <c r="AD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S33" i="6"/>
  <c r="C34" i="6"/>
  <c r="D34" i="6"/>
  <c r="E34" i="6"/>
  <c r="F34" i="6"/>
  <c r="G34" i="6"/>
  <c r="H34" i="6"/>
  <c r="I34" i="6"/>
  <c r="J34" i="6"/>
  <c r="K34" i="6"/>
  <c r="L34" i="6"/>
  <c r="M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B35" i="6"/>
  <c r="C35" i="6"/>
  <c r="D35" i="6"/>
  <c r="E35" i="6"/>
  <c r="F35" i="6"/>
  <c r="G35" i="6"/>
  <c r="H35" i="6"/>
  <c r="I35" i="6"/>
  <c r="J35" i="6"/>
  <c r="K35" i="6"/>
  <c r="L35" i="6"/>
  <c r="M35" i="6"/>
  <c r="S35" i="6"/>
  <c r="T35" i="6"/>
  <c r="U35" i="6"/>
  <c r="V35" i="6"/>
  <c r="W35" i="6"/>
  <c r="X35" i="6"/>
  <c r="Y35" i="6"/>
  <c r="Z35" i="6"/>
  <c r="AA35" i="6"/>
  <c r="AB35" i="6"/>
  <c r="AC35" i="6"/>
  <c r="AD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S37" i="6"/>
  <c r="C38" i="6"/>
  <c r="D38" i="6"/>
  <c r="E38" i="6"/>
  <c r="F38" i="6"/>
  <c r="G38" i="6"/>
  <c r="H38" i="6"/>
  <c r="I38" i="6"/>
  <c r="J38" i="6"/>
  <c r="K38" i="6"/>
  <c r="L38" i="6"/>
  <c r="M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B39" i="6"/>
  <c r="C39" i="6"/>
  <c r="D39" i="6"/>
  <c r="E39" i="6"/>
  <c r="F39" i="6"/>
  <c r="G39" i="6"/>
  <c r="H39" i="6"/>
  <c r="I39" i="6"/>
  <c r="J39" i="6"/>
  <c r="K39" i="6"/>
  <c r="L39" i="6"/>
  <c r="M39" i="6"/>
  <c r="S39" i="6"/>
  <c r="T39" i="6"/>
  <c r="U39" i="6"/>
  <c r="V39" i="6"/>
  <c r="W39" i="6"/>
  <c r="X39" i="6"/>
  <c r="Y39" i="6"/>
  <c r="Z39" i="6"/>
  <c r="AA39" i="6"/>
  <c r="AB39" i="6"/>
  <c r="AC39" i="6"/>
  <c r="AD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U41" i="6"/>
  <c r="V41" i="6"/>
  <c r="W41" i="6"/>
  <c r="X41" i="6"/>
  <c r="Y41" i="6"/>
  <c r="Z41" i="6"/>
  <c r="AA41" i="6"/>
  <c r="AB41" i="6"/>
  <c r="AC41" i="6"/>
  <c r="AD41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W43" i="6"/>
  <c r="X43" i="6"/>
  <c r="Y43" i="6"/>
  <c r="Z43" i="6"/>
  <c r="AA43" i="6"/>
  <c r="AB43" i="6"/>
  <c r="AC43" i="6"/>
  <c r="AD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C45" i="6"/>
  <c r="C49" i="6" s="1"/>
  <c r="D45" i="6"/>
  <c r="E45" i="6"/>
  <c r="F45" i="6"/>
  <c r="G45" i="6"/>
  <c r="H45" i="6"/>
  <c r="I45" i="6"/>
  <c r="J45" i="6"/>
  <c r="K45" i="6"/>
  <c r="L45" i="6"/>
  <c r="M45" i="6"/>
  <c r="N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S47" i="6"/>
  <c r="T47" i="6"/>
  <c r="U47" i="6"/>
  <c r="V47" i="6"/>
  <c r="W47" i="6"/>
  <c r="X47" i="6"/>
  <c r="Y47" i="6"/>
  <c r="Z47" i="6"/>
  <c r="AA47" i="6"/>
  <c r="AB47" i="6"/>
  <c r="AC47" i="6"/>
  <c r="AD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D49" i="6"/>
  <c r="E49" i="6"/>
  <c r="F49" i="6"/>
  <c r="G49" i="6"/>
  <c r="H49" i="6"/>
  <c r="I49" i="6"/>
  <c r="J49" i="6"/>
  <c r="K49" i="6"/>
  <c r="L49" i="6"/>
  <c r="M49" i="6"/>
  <c r="N49" i="6"/>
  <c r="O49" i="6"/>
  <c r="R49" i="6"/>
  <c r="T49" i="6"/>
  <c r="U49" i="6"/>
  <c r="V49" i="6"/>
  <c r="W49" i="6"/>
  <c r="X49" i="6"/>
  <c r="Y49" i="6"/>
  <c r="Z49" i="6"/>
  <c r="AA49" i="6"/>
  <c r="AB49" i="6"/>
  <c r="AC49" i="6"/>
  <c r="AD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S51" i="6"/>
  <c r="T51" i="6"/>
  <c r="U51" i="6"/>
  <c r="V51" i="6"/>
  <c r="W51" i="6"/>
  <c r="X51" i="6"/>
  <c r="Y51" i="6"/>
  <c r="Z51" i="6"/>
  <c r="AA51" i="6"/>
  <c r="AB51" i="6"/>
  <c r="AC51" i="6"/>
  <c r="AD51" i="6"/>
  <c r="C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J59" i="6"/>
  <c r="N59" i="6"/>
  <c r="O59" i="6"/>
  <c r="P59" i="6"/>
  <c r="Q59" i="6"/>
  <c r="S59" i="6"/>
  <c r="W59" i="6"/>
  <c r="X59" i="6"/>
  <c r="N60" i="6"/>
  <c r="O60" i="6"/>
  <c r="P60" i="6"/>
  <c r="Q60" i="6"/>
  <c r="S60" i="6"/>
  <c r="W60" i="6"/>
  <c r="X60" i="6"/>
  <c r="J61" i="6"/>
  <c r="N61" i="6"/>
  <c r="O61" i="6"/>
  <c r="P61" i="6"/>
  <c r="Q61" i="6"/>
  <c r="S61" i="6"/>
  <c r="W61" i="6"/>
  <c r="X61" i="6"/>
  <c r="J63" i="6"/>
  <c r="O63" i="6"/>
  <c r="S63" i="6"/>
  <c r="W63" i="6"/>
  <c r="X63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C68" i="6"/>
  <c r="J68" i="6"/>
  <c r="N68" i="6"/>
  <c r="O68" i="6"/>
  <c r="P68" i="6"/>
  <c r="Q68" i="6"/>
  <c r="S68" i="6"/>
  <c r="W68" i="6"/>
  <c r="X68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D73" i="6"/>
  <c r="E73" i="6"/>
  <c r="F73" i="6"/>
  <c r="G73" i="6"/>
  <c r="H73" i="6"/>
  <c r="I73" i="6"/>
  <c r="K73" i="6"/>
  <c r="L73" i="6"/>
  <c r="M73" i="6"/>
  <c r="R73" i="6"/>
  <c r="T73" i="6"/>
  <c r="U73" i="6"/>
  <c r="V73" i="6"/>
  <c r="Y73" i="6"/>
  <c r="Z73" i="6"/>
  <c r="AA73" i="6"/>
  <c r="AB73" i="6"/>
  <c r="AC73" i="6"/>
  <c r="AD73" i="6"/>
  <c r="C74" i="6"/>
  <c r="D74" i="6"/>
  <c r="E74" i="6"/>
  <c r="F74" i="6"/>
  <c r="G74" i="6"/>
  <c r="H74" i="6"/>
  <c r="I74" i="6"/>
  <c r="K74" i="6"/>
  <c r="L74" i="6"/>
  <c r="M74" i="6"/>
  <c r="R74" i="6"/>
  <c r="T74" i="6"/>
  <c r="U74" i="6"/>
  <c r="V74" i="6"/>
  <c r="Y74" i="6"/>
  <c r="Z74" i="6"/>
  <c r="AA74" i="6"/>
  <c r="AB74" i="6"/>
  <c r="AC74" i="6"/>
  <c r="AD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D78" i="6"/>
  <c r="E78" i="6"/>
  <c r="F78" i="6"/>
  <c r="G78" i="6"/>
  <c r="H78" i="6"/>
  <c r="I78" i="6"/>
  <c r="K78" i="6"/>
  <c r="L78" i="6"/>
  <c r="M78" i="6"/>
  <c r="R78" i="6"/>
  <c r="T78" i="6"/>
  <c r="U78" i="6"/>
  <c r="V78" i="6"/>
  <c r="Y78" i="6"/>
  <c r="Z78" i="6"/>
  <c r="AA78" i="6"/>
  <c r="AB78" i="6"/>
  <c r="AC78" i="6"/>
  <c r="AD78" i="6"/>
  <c r="B79" i="6"/>
  <c r="C79" i="6"/>
  <c r="D79" i="6"/>
  <c r="E79" i="6"/>
  <c r="F79" i="6"/>
  <c r="G79" i="6"/>
  <c r="H79" i="6"/>
  <c r="I79" i="6"/>
  <c r="K79" i="6"/>
  <c r="L79" i="6"/>
  <c r="M79" i="6"/>
  <c r="R79" i="6"/>
  <c r="T79" i="6"/>
  <c r="U79" i="6"/>
  <c r="V79" i="6"/>
  <c r="Y79" i="6"/>
  <c r="Z79" i="6"/>
  <c r="AA79" i="6"/>
  <c r="AB79" i="6"/>
  <c r="AC79" i="6"/>
  <c r="AD79" i="6"/>
  <c r="C82" i="6"/>
  <c r="D90" i="6" s="1"/>
  <c r="D82" i="6"/>
  <c r="E82" i="6"/>
  <c r="F82" i="6"/>
  <c r="G82" i="6"/>
  <c r="H82" i="6"/>
  <c r="I82" i="6"/>
  <c r="K82" i="6"/>
  <c r="L82" i="6"/>
  <c r="M82" i="6"/>
  <c r="C83" i="6"/>
  <c r="D83" i="6"/>
  <c r="E83" i="6"/>
  <c r="F83" i="6"/>
  <c r="G83" i="6"/>
  <c r="H83" i="6"/>
  <c r="I83" i="6"/>
  <c r="K83" i="6"/>
  <c r="L83" i="6"/>
  <c r="M83" i="6"/>
  <c r="R83" i="6"/>
  <c r="T83" i="6"/>
  <c r="U83" i="6"/>
  <c r="V83" i="6"/>
  <c r="Y83" i="6"/>
  <c r="Z83" i="6"/>
  <c r="AA83" i="6"/>
  <c r="AB83" i="6"/>
  <c r="AC83" i="6"/>
  <c r="AD83" i="6"/>
  <c r="C86" i="6"/>
  <c r="R82" i="6" s="1"/>
  <c r="D86" i="6"/>
  <c r="E86" i="6"/>
  <c r="F86" i="6"/>
  <c r="G86" i="6"/>
  <c r="H86" i="6"/>
  <c r="I86" i="6"/>
  <c r="K86" i="6"/>
  <c r="T86" i="6"/>
  <c r="V86" i="6"/>
  <c r="C87" i="6"/>
  <c r="D87" i="6"/>
  <c r="E87" i="6"/>
  <c r="F87" i="6"/>
  <c r="G87" i="6"/>
  <c r="H87" i="6"/>
  <c r="I87" i="6"/>
  <c r="K87" i="6"/>
  <c r="M87" i="6"/>
  <c r="R87" i="6"/>
  <c r="T87" i="6"/>
  <c r="V87" i="6"/>
  <c r="Y87" i="6"/>
  <c r="Z87" i="6"/>
  <c r="AA87" i="6"/>
  <c r="AB87" i="6"/>
  <c r="AC87" i="6"/>
  <c r="AD87" i="6"/>
  <c r="C90" i="6"/>
  <c r="R86" i="6" s="1"/>
  <c r="E90" i="6"/>
  <c r="F90" i="6"/>
  <c r="H90" i="6"/>
  <c r="I90" i="6"/>
  <c r="K90" i="6"/>
  <c r="C91" i="6"/>
  <c r="D91" i="6"/>
  <c r="E91" i="6"/>
  <c r="F91" i="6"/>
  <c r="H91" i="6"/>
  <c r="I91" i="6"/>
  <c r="K91" i="6"/>
  <c r="M91" i="6"/>
  <c r="R91" i="6"/>
  <c r="T91" i="6"/>
  <c r="Y91" i="6"/>
  <c r="Z91" i="6"/>
  <c r="AA91" i="6"/>
  <c r="AB91" i="6"/>
  <c r="AC91" i="6"/>
  <c r="AD91" i="6"/>
  <c r="C94" i="6"/>
  <c r="AA90" i="6" s="1"/>
  <c r="E94" i="6"/>
  <c r="F94" i="6"/>
  <c r="H94" i="6"/>
  <c r="I94" i="6"/>
  <c r="K94" i="6"/>
  <c r="AC94" i="6"/>
  <c r="C95" i="6"/>
  <c r="E95" i="6"/>
  <c r="F95" i="6"/>
  <c r="H95" i="6"/>
  <c r="I95" i="6"/>
  <c r="K95" i="6"/>
  <c r="T95" i="6"/>
  <c r="Y95" i="6"/>
  <c r="Z95" i="6"/>
  <c r="AA95" i="6"/>
  <c r="AB95" i="6"/>
  <c r="AC95" i="6"/>
  <c r="D98" i="6"/>
  <c r="K98" i="6"/>
  <c r="D99" i="6"/>
  <c r="K99" i="6"/>
  <c r="T99" i="6"/>
  <c r="D102" i="6"/>
  <c r="K102" i="6"/>
  <c r="D103" i="6"/>
  <c r="K103" i="6"/>
  <c r="K110" i="6"/>
  <c r="K111" i="6"/>
  <c r="K114" i="6"/>
  <c r="K115" i="6"/>
  <c r="C116" i="6"/>
  <c r="D116" i="6"/>
  <c r="E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U120" i="6"/>
  <c r="C164" i="6"/>
  <c r="D164" i="6"/>
  <c r="R164" i="6"/>
  <c r="T164" i="6"/>
  <c r="U164" i="6"/>
  <c r="V164" i="6"/>
  <c r="AC164" i="6"/>
  <c r="AD164" i="6"/>
  <c r="B167" i="6"/>
  <c r="C167" i="6"/>
  <c r="D167" i="6"/>
  <c r="R167" i="6"/>
  <c r="T167" i="6"/>
  <c r="U167" i="6"/>
  <c r="V167" i="6"/>
  <c r="AC167" i="6"/>
  <c r="AD167" i="6"/>
  <c r="V169" i="6"/>
  <c r="V174" i="6"/>
  <c r="V179" i="6"/>
  <c r="V182" i="6"/>
  <c r="U259" i="6"/>
  <c r="AB94" i="6" l="1"/>
  <c r="Y90" i="6"/>
  <c r="AA94" i="6"/>
  <c r="T98" i="6"/>
  <c r="K106" i="6"/>
  <c r="M86" i="6"/>
  <c r="L86" i="6"/>
  <c r="AA86" i="6"/>
  <c r="Z90" i="6"/>
  <c r="P45" i="6"/>
  <c r="V177" i="6"/>
  <c r="L87" i="6"/>
  <c r="S41" i="6"/>
  <c r="AC86" i="6"/>
  <c r="V172" i="6"/>
  <c r="AB86" i="6"/>
  <c r="AD82" i="6"/>
  <c r="AB90" i="6"/>
  <c r="AB82" i="6"/>
  <c r="T82" i="6"/>
  <c r="AA82" i="6"/>
  <c r="Q45" i="6"/>
  <c r="T90" i="6"/>
  <c r="Z82" i="6"/>
  <c r="R90" i="6"/>
  <c r="Z86" i="6"/>
  <c r="Y82" i="6"/>
  <c r="Y94" i="6"/>
  <c r="AD90" i="6"/>
  <c r="M90" i="6"/>
  <c r="Y86" i="6"/>
  <c r="V82" i="6"/>
  <c r="Z94" i="6"/>
  <c r="T94" i="6"/>
  <c r="AC90" i="6"/>
  <c r="U82" i="6"/>
  <c r="AD86" i="6"/>
  <c r="AC82" i="6"/>
  <c r="D16" i="2" l="1"/>
  <c r="D33" i="2"/>
  <c r="C33" i="2"/>
  <c r="C16" i="2"/>
</calcChain>
</file>

<file path=xl/sharedStrings.xml><?xml version="1.0" encoding="utf-8"?>
<sst xmlns="http://schemas.openxmlformats.org/spreadsheetml/2006/main" count="3426" uniqueCount="1143">
  <si>
    <t>Continuous Integration</t>
  </si>
  <si>
    <t>Registry Office</t>
  </si>
  <si>
    <t>Generic Description</t>
  </si>
  <si>
    <t>Testcases</t>
  </si>
  <si>
    <t>Idempotent?</t>
  </si>
  <si>
    <t>## Is service idempotent?</t>
  </si>
  <si>
    <t>#### Clearing:
- not applicable</t>
  </si>
  <si>
    <t>## Get parameters checked for completeness?</t>
  </si>
  <si>
    <t>#### Testing:
- checking for ResponseCode == 400</t>
  </si>
  <si>
    <t>#### Testing:
- checking for ResponseCode==401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</si>
  <si>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</si>
  <si>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</si>
  <si>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</si>
  <si>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</si>
  <si>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</si>
  <si>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</si>
  <si>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</si>
  <si>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Contains response complete set of headers?</t>
  </si>
  <si>
    <t>#### Preparation:
- POST [operation-under-test] in such a way that it does not cause any change due to idempotence</t>
  </si>
  <si>
    <t>## Is the initial x-correlator ín the response?</t>
  </si>
  <si>
    <t>#### Testing:
- checking for ResponseCode==204
- checking for response headers containing x-correlator==dummyXCorrelator</t>
  </si>
  <si>
    <t>x-correlator responded?</t>
  </si>
  <si>
    <t>life-cycle-state responded?</t>
  </si>
  <si>
    <t>## Is the correct life-cycle-state ín the response?</t>
  </si>
  <si>
    <t>response header completeness</t>
  </si>
  <si>
    <t>customer-journey type</t>
  </si>
  <si>
    <t>#### Preparation:
- POST [operation-under-test] several times in such a way that it does not cause any change due to idempotence, BUT dummyCustomerJourney to be a non-string literal (e.g. random number or boolean)</t>
  </si>
  <si>
    <t>#### Testing:
- checking for ResponseCode==204
- checking for ResponseHeaders (x-correlator, exec-time, backend-time and life-cycle-state) being present and checking for correctness of type of each parameter.</t>
  </si>
  <si>
    <t>security key missing</t>
  </si>
  <si>
    <t>security key checked?</t>
  </si>
  <si>
    <t>## Gets security key checked for availability?</t>
  </si>
  <si>
    <t>## Gets security key checked for correctness?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</si>
  <si>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</si>
  <si>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Preparation:
- POST [operation-under-test] or GET/PUT [resource-under-test] in such a way that it does not cause any change due to idempotence, BUT  operationKey/authorizationCode with random generated value.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</si>
  <si>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</si>
  <si>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</si>
  <si>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</si>
  <si>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Acceptance</t>
  </si>
  <si>
    <t>/v1/register-yourself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</si>
  <si>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</si>
  <si>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</si>
  <si>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</si>
  <si>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#### Clearing:
- inverse potential changes on the configuration</t>
  </si>
  <si>
    <t>Request body Attribute completeness</t>
  </si>
  <si>
    <t>Request body Attribute checked?</t>
  </si>
  <si>
    <t>## Get each attributes checked for correctness?</t>
  </si>
  <si>
    <t>Request body Attribute updated?</t>
  </si>
  <si>
    <t>## Get each attributes checked if getting correctly updated?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</si>
  <si>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</si>
  <si>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</si>
  <si>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</si>
  <si>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</si>
  <si>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</si>
  <si>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</si>
  <si>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</si>
  <si>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</si>
  <si>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</si>
  <si>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</si>
  <si>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</si>
  <si>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</si>
  <si>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</si>
  <si>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checking for ResponseCode==204 (not 400 because of idempotence)
</t>
  </si>
  <si>
    <t>#### Preparation:
- POST [operation-under-test] in such a way that it does not cause any change due to idempotence, BUT originator differing from the specification in various ways (e.g. non-string literal(other data-type - number or boolean) or a string of length&lt;3)</t>
  </si>
  <si>
    <t>## Gets user checked for compliance with specification?</t>
  </si>
  <si>
    <t>## Gets originator checked for compliance with specification?</t>
  </si>
  <si>
    <t>#### Preparation:
- GETing CC (/core-model-1-4:control-construct)
- searching CC for op-s of /v1/register-yourself storing operation-key
- POST /v1/register-yourself with  
   - operation-key from above
   - all parameters with realistic values, BUT 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</si>
  <si>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/v1/register-yourself, storing operation-key
- POST several /v1/register-yourself with
   - operation-key from above.
   - reasonable parameters, BUT dummyXCorrelators differing from the pattern in various ways (e.g. empty string).</t>
  </si>
  <si>
    <t xml:space="preserve">#### Preparation:
- GETing CC (/core-model-1-4:control-construct)
- searching CC for op-s of /v1/register-yourself storing operation-key
- POST several /v1/register-yourself Requests with  
   - operation-key from above
   - all parameters with realistic values, BUT dummyTraceIndicator differing from the pattern in various ways (e.g. empty string)
</t>
  </si>
  <si>
    <t>## Gets customer-journey checked for type?</t>
  </si>
  <si>
    <t>#### Preparation:
- GETing CC (/core-model-1-4:control-construct)
- searching CC for op-s of /v1/register-yourself storing operation-key
- POST /v1/register-yourself with 
   - operation-key from above
   - all parameters with realistic values (incl. DummyXCorrelator)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</si>
  <si>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one randomly chosen attribute missing
    -operation-key from above
    - all parameters with realistic values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</si>
  <si>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regitry-office-application-release-number attribute with random dummy value that matches the specified pattern.
    -operation-key from above
   - all parameters with realistic values</t>
  </si>
  <si>
    <t>#### Testing:
- checking for ResponseCode==204
- GETing CC (/core-model-1-4:control-construct)
- searching CC for http-c of RegistryOffice and check if the release-number is updated with dummyValue.</t>
  </si>
  <si>
    <t>## Get registry-office-application-release-number updated?</t>
  </si>
  <si>
    <t>## Get registration-operation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</si>
  <si>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regitration-operation attribute with next version of the chosen value.
    -operation-key from above
   - all parameters with realistic values</t>
  </si>
  <si>
    <t>## Get registry-office-address updated?</t>
  </si>
  <si>
    <t>## Get registry-office-port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</si>
  <si>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registry-office-address attribute with random dummy value that matches the specified pattern.
    -operation-key from above
   - all parameters with realistic values</t>
  </si>
  <si>
    <t>#### Testing:
- checking for ResponseCode==204
- GETing CC (/core-model-1-4:control-construct)
- searching CC for http-c of RegistryOffice and its corresponding tcp-c and check if the remote-address is updated with dummyValue.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</si>
  <si>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</si>
  <si>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registry-office-port attribute with random dummy value inside specified range.
    - operation-key from above
   - all parameters with realistic values</t>
  </si>
  <si>
    <t>#### Testing:
- checking for ResponseCode==204
- GETing CC (/core-model-1-4:control-construct)
- searching CC for http-c of RegistryOffice and its corresponding tcp-c and check if the remote-port is updated with dummyValue.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</si>
  <si>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 and its corresponding tcp-c, op-c with operation-name including register-application.
- GETting EaTL/CC (while using IP and port from above)
   - searching CC for op-c of /v1/list-records-of-flow, storing operation-key
- POST /v1/register-yourself with  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</si>
  <si>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</si>
  <si>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application-name=RegistryOffice, operation-name=stored operation-name of register-application, trace-indicator=expected unique trace-indicator(values appened with unique numbers) and other attributes as expected.
</t>
  </si>
  <si>
    <t>request header parameter completeness</t>
  </si>
  <si>
    <t xml:space="preserve">#### Preparation:
- POST /v1/register-yourself with  
   - all parameters with reasonable values
   - BUT operationKey parameter missing (does not mean empty string)
</t>
  </si>
  <si>
    <t>#### Preparation:
- POST /v1/register-yourself with
   - all parameters with reasonable values
   - operationKey with random DummyValue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</si>
  <si>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 attribute with random dummy value (other than Registryoffice)
    -operation-key from above
   - all parameters with realistic values</t>
  </si>
  <si>
    <t>## Get registry-office-application-release-number checked for correctness?</t>
  </si>
  <si>
    <t>## Get registry-office-application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</si>
  <si>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regitry-office-application-release-number attribute with random dummy value differing from specified pattern in different non-matching ways.
    -operation-key from above
   - all parameters with realistic values</t>
  </si>
  <si>
    <t>## Get registration-operation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</si>
  <si>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- all attributes according to chosen http-c, tcp-c and op-c, BUT regitration-operation attribute with random dummy value (string not including register-application)
    -operation-key from above
   - all parameters with realistic values</t>
  </si>
  <si>
    <t>## Get registry-office-address checked for correctness?</t>
  </si>
  <si>
    <t>## Get registry-office-port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</si>
  <si>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regitry-office-address attribute with random dummy value differing from specified pattern in different non-matching ways.
    -operation-key from above
   - all parameters with realistic values</t>
  </si>
  <si>
    <t xml:space="preserve">## Gets the service consumption indicated to EaTL and the Parameters of the request processed?
</t>
  </si>
  <si>
    <t>PromptForRegisteringCausesRegistrationRequest</t>
  </si>
  <si>
    <t>/v1/embed-yourself</t>
  </si>
  <si>
    <t xml:space="preserve">#### Preparation:
- GETing CC (/core-model-1-4:control-construct)
- searching CC for op-s of /v1/register-yourself storing operation-key
- POST /v1/register-yourself with  
   - operation-key from above
   - all parameters with realistic values, BUT customer-journey set to have value of other data-type like number/boolean/undefined/null(random)
</t>
  </si>
  <si>
    <t xml:space="preserve">#### Testing:
- checking for ResponseCode==400 </t>
  </si>
  <si>
    <t>## Get relay-server-replacement-operation checked for correctness?</t>
  </si>
  <si>
    <t>## Get deregistration-operation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</si>
  <si>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regitry-office-port attribute with random dummy value differing from specified range.
    -operation-key from above
   - all parameters with realistic values</t>
  </si>
  <si>
    <t>## Get relay-server-replacement-operation updated?</t>
  </si>
  <si>
    <t>## Get deregistration-operation updated?</t>
  </si>
  <si>
    <t>PromptForEmbeddingCausesRequestForBequeathingData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</si>
  <si>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application-name=RegistryOffice(old), operation-name=operation-name including bequeath-your-data-and-die, trace-indicator=expected unique trace-indicator(values appened with unique numbers) and other attributes as expected.
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</si>
  <si>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
    - all attributes according to chosen http-c, tcp-c and op-c / dummy attributes
    -operation-key from above
    - reasonable parameters
- POST /v1/register-yourself
    -operation-key from above
    - reasonable paramters</t>
  </si>
  <si>
    <t xml:space="preserve"> /v1/redirect-service-request-information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</si>
  <si>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t>
  </si>
  <si>
    <t>#### Preparation:
- GETing CC (/core-model-1-4:control-construct
- searching CC for op-s of  /v1/redirect-service-request-information, storing operation-key
- searching CC for http-c of ExecutionAndTraceLog its corresponding tcp-c and op-c of  record-service-request operation, store them.
- POST  /v1/redirect-service-request-information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</si>
  <si>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</si>
  <si>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</si>
  <si>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</si>
  <si>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</si>
  <si>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</si>
  <si>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</si>
  <si>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one randomly chosen attribute missing
    -operation-key from above
    - reasonable parameters</t>
  </si>
  <si>
    <t>## Get service-log-application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</si>
  <si>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service-log-application attribute with random dummy value (other than ExecutionAndTraceLog
    -operation-key from above
    - reasonable parameters</t>
  </si>
  <si>
    <t>## Get service-log-application-release-number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</si>
  <si>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differing from specified pattern in different non-matching ways.
    -operation-key from above
    - reasonable parameters</t>
  </si>
  <si>
    <t>## Get service-log-operation checked for correctness?</t>
  </si>
  <si>
    <t>## Get service-log-address checked for correctness?</t>
  </si>
  <si>
    <t>## Get service-log-port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</si>
  <si>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</si>
  <si>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service-log-port attribute with random dummy value differing from specified range.
    -operation-key from above
    - reasonable parameters</t>
  </si>
  <si>
    <t>## Get service-log-application-release-number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</si>
  <si>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</si>
  <si>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ExecutionAndTraceLog and check if the release-number is updated with dummyValue.</t>
  </si>
  <si>
    <t>## Get service-log-operation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</si>
  <si>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next version of the chosen value.
    -operation-key from above
    - reasonable parameters</t>
  </si>
  <si>
    <t>#### Testing:
- checking for ResponseCode==204
- GETing CC (/core-model-1-4:control-construct)
- searching CC for http-c of ExecutionAndTraceLog and its corresonding op-c list and checking if an op-c among the list having the operation-name is updated with dummyValue.</t>
  </si>
  <si>
    <t>## Get service-log-address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</si>
  <si>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service-log-address attribute with random dummy value that matches the specified pattern.
    -operation-key from above
    - reasonable parameters</t>
  </si>
  <si>
    <t>#### Testing:
- checking for ResponseCode==204
- GETing CC (/core-model-1-4:control-construct)
- searching CC for http-c of ExecutionAndTraceLog and its corresponding tcp-c and check if the remote-address is updated with dummyValue.</t>
  </si>
  <si>
    <t>## Get service-log-port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</si>
  <si>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service-log-port attribute with random dummy value inside specified range.
    -operation-key from above
    - reasonable parameters</t>
  </si>
  <si>
    <t>#### Testing:
- checking for ResponseCode==204
- GETing CC (/core-model-1-4:control-construct)
- searching CC for http-c of ExecutionAndTraceLog and its corresponding tcp-c and check if the remote-port is updated with dummyValue.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</si>
  <si>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PUTting op-s-configuration/life-cycle-state with random alternative value
- POST /v1/redirect-service-request-information with 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</si>
  <si>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 - searching CC for op-s of /v1/redirect-service-request-information storing operation-key
- GETting EaTL/CC (while using IP and port from above)
   - searching CC for op-c of /v1/list-records-of-flow, storing operation-key
- POST  /v1/redirect-service-request-information with  
   - all attributes according to chosen http-c, tcp-c and op-c
   -operation-key from above
   - all parameters with realistic values (incl. DummyXCorrelator)")</t>
  </si>
  <si>
    <t>/v1/redirect-oam-request-information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</si>
  <si>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</si>
  <si>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</si>
  <si>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</si>
  <si>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</si>
  <si>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</si>
  <si>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</si>
  <si>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</si>
  <si>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with random dummy value.
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</si>
  <si>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one randomly chosen attribute missing
    -operation-key from above
    - reasonable parameters</t>
  </si>
  <si>
    <t>## Get oam-log-application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</si>
  <si>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oam-log-application attribute with random dummy value (other than OamLog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</si>
  <si>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op-c,BUToam-log-application-release-number attribute with random dummy value differing from specified pattern in different non-matching ways.
    -operation-key from above
    - reasonable parameters</t>
  </si>
  <si>
    <t>## Get oam-log-application-release-number checked for correctness?</t>
  </si>
  <si>
    <t>## Get oam-log-operation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</si>
  <si>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random dummy value (string not including record-service-request)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</si>
  <si>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 oam-log-operation attribute with random dummy value (string not including record-oam-request)
    -operation-key from above
    - reasonable parameters</t>
  </si>
  <si>
    <t>## Get oam-log-address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</si>
  <si>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oam-log-address attribute with random dummy value differing from specified pattern in different non-matching ways.
    -operation-key from above
    - reasonable parameters</t>
  </si>
  <si>
    <t>## Get oam-log-port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</si>
  <si>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oam-log-port attribute with random dummy value differing from specified range.
    -operation-key from above
    - reasonable parameters</t>
  </si>
  <si>
    <t>## Get oam-log-application-release-number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</si>
  <si>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</si>
  <si>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OamLog and check if the release-number is updated with dummyValue.</t>
  </si>
  <si>
    <t>## Get oam-log-operation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</si>
  <si>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oam-log-operation attribute with next version of the chosen value.
    -operation-key from above
    - reasonable parameters</t>
  </si>
  <si>
    <t>#### Testing:
- checking for ResponseCode==204
- GETing CC (/core-model-1-4:control-construct)
- searching CC for http-c of OamLog and its corresonding op-c list and checking if an op-c among the list having the operation-name is updated with dummyValue.</t>
  </si>
  <si>
    <t>## Get oam-log-address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</si>
  <si>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oam-log-address attribute with random dummy value that matches the specified pattern.
    -operation-key from above
    - reasonable parameters</t>
  </si>
  <si>
    <t>#### Testing:
- checking for ResponseCode==204
- GETing CC (/core-model-1-4:control-construct)
- searching CC for http-c of OamLog and its corresponding tcp-c and check if the remote-address is updated with dummyValue.</t>
  </si>
  <si>
    <t>## Get oam-log-port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</si>
  <si>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oam-log-port attribute with random dummy value inside specified range.
    -operation-key from above
    - reasonable parameters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</si>
  <si>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PUTting op-s-configuration/life-cycle-state with random alternative value
- POST /v1/redirect-oam-request-information with 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</si>
  <si>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 - searching CC for op-s of /v1/redirect-oam-request-information storing operation-key
- searching CC for http-c of OamLog its corresponding tcp-c and op-c of  record-oam-request operation, store them.
- GETting EaTL/CC (while using IP and port from above)
   - searching CC for op-c of /v1/list-records-of-flow, storing operation-key
- POST  /v1/redirect-oam-request-information with  
   - all attributes according to chosen http-c, tcp-c and op-c
   -operation-key from above
   - all parameters with realistic values (incl. DummyXCorrelator)")</t>
  </si>
  <si>
    <t>Individual services</t>
  </si>
  <si>
    <t>/v1/bequeath-your-data-and-die</t>
  </si>
  <si>
    <t>/v1/start-application-in-generic-representation</t>
  </si>
  <si>
    <t>/v1/register-application</t>
  </si>
  <si>
    <t>/v1/deregister-application</t>
  </si>
  <si>
    <t>/v1/regard-updated-approval-status</t>
  </si>
  <si>
    <t>/v1/list-applications</t>
  </si>
  <si>
    <t>/v1/list-applications-in-generic-representation</t>
  </si>
  <si>
    <t>/v1/inquire-application-type-approvals</t>
  </si>
  <si>
    <t>/v1/notify-deregistrations</t>
  </si>
  <si>
    <t>/v1/notify-approvals</t>
  </si>
  <si>
    <t>/v1/notify-withdrawn-approvals</t>
  </si>
  <si>
    <t>/v1/relay-server-replacement</t>
  </si>
  <si>
    <t>/v1/relay-operation-update</t>
  </si>
  <si>
    <t>Basic services</t>
  </si>
  <si>
    <t>/v1/inform-about-application</t>
  </si>
  <si>
    <t>/v1/inform-about-application-in-generic-representation</t>
  </si>
  <si>
    <t>/v1/inform-about-release-history</t>
  </si>
  <si>
    <t>/v1/inform-about-release-history-in-generic-representation</t>
  </si>
  <si>
    <t>/v1/redirect-service-request-information</t>
  </si>
  <si>
    <t>/v1/end-subscription</t>
  </si>
  <si>
    <t>/v1/inquire-oam-request-approvals</t>
  </si>
  <si>
    <t>/v1/update-client</t>
  </si>
  <si>
    <t>/v1/list-ltps-and-fcs</t>
  </si>
  <si>
    <t>/v1/redirect-topology-change-information</t>
  </si>
  <si>
    <t>/v1/update-operation-key</t>
  </si>
  <si>
    <t>Specification</t>
  </si>
  <si>
    <t xml:space="preserve">Continuous Integration </t>
  </si>
  <si>
    <t>Implementation</t>
  </si>
  <si>
    <t>OAM layer</t>
  </si>
  <si>
    <t>/core-model-1-4:control-construct</t>
  </si>
  <si>
    <t>operation-server-interface-capability/operation-name</t>
  </si>
  <si>
    <t>operation-server-interface-configuration/life-cycle-state</t>
  </si>
  <si>
    <t>operation-server-interface-configuration/operation-key</t>
  </si>
  <si>
    <t>http-server-interface-capability/application-name</t>
  </si>
  <si>
    <t>http-server-interface-capability/release-number</t>
  </si>
  <si>
    <t>http-server-interface-capability/application-purpose</t>
  </si>
  <si>
    <t>http-server-interface-capability/data-update-period</t>
  </si>
  <si>
    <t>http-server-interface-capability/owner-name</t>
  </si>
  <si>
    <t>http-server-interface-capability/owner-email-address</t>
  </si>
  <si>
    <t>http-server-interface-capability/release-list</t>
  </si>
  <si>
    <t>tcp-server-interface-configuration/local-address/ipv-4-address</t>
  </si>
  <si>
    <t>tcp-server-interface-configuration/local-port</t>
  </si>
  <si>
    <t>operation-client-interface-configuration/operation-name</t>
  </si>
  <si>
    <t>operation-client-interface-configuration/operation-key</t>
  </si>
  <si>
    <t>operation-client-interface-status/operational-state</t>
  </si>
  <si>
    <t>operation-client-interface-status/life-cycle-state</t>
  </si>
  <si>
    <t>operation-client-interface-configuration/detailed-logging-is-on</t>
  </si>
  <si>
    <t>http-client-interface-capability/application-name</t>
  </si>
  <si>
    <t>http-client-interface-configuration/release-number</t>
  </si>
  <si>
    <t>tcp-client-interface-configuration/remote-address/ip-address/ipv-4-address</t>
  </si>
  <si>
    <t>tcp-client-interface-configuration/remote-port</t>
  </si>
  <si>
    <t>Completed</t>
  </si>
  <si>
    <t>in-progress</t>
  </si>
  <si>
    <t>#### Preparation:
- GETing CC (/core-model-1-4:control-construct)
- searching CC for op-s of /v1/end-subscription, storing operation-key
- POST /v1/end-subscription
    - all attributes with dummy values.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</si>
  <si>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</si>
  <si>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</si>
  <si>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/v1/end-subscription, storing operation-key
- POST  /v1/end-subscription with  
   - all attributes with dummy values
     -operation-key from above
     - reasonable parameters, BUT dummyXCorrelators differing from the pattern in various ways (e.g. empty string).</t>
  </si>
  <si>
    <t>#### Preparation:
- GETing CC (/core-model-1-4:control-construct
- searching CC for op-s of /v1/end-subscription, storing operation-key
- POST  /v1/end-subscription with  
   - all attributes with dummy values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</si>
  <si>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/v1/end-subscription, storing operation-key
- POST  /v1/end-subscription with  
   - all attributes with dummy values
     -operation-key from above
    - all parameters with realistic values, BUT customer-journey set to have value of other data-type like number/boolean/undefined/null(random)</t>
  </si>
  <si>
    <t xml:space="preserve">#### Preparation:
- POST  /v1/end-subscription with  
   - all attributes with dummy values
    - all parameters with reasonable values
   - BUT operationKey parameter missing (does not mean empty string)
</t>
  </si>
  <si>
    <t xml:space="preserve">#### Preparation:
- POST  /v1/end-subscription with  
   - all attributes with dummy values
    - all parameters with reasonable values
   - BUT operationKey parameter with random dummy value.
</t>
  </si>
  <si>
    <t>#### Preparation:
- GETing CC (/core-model-1-4:control-construct
- searching CC for op-s of /v1/end-subscription, storing operation-key
- POST  /v1/end-subscription with  
   - all attributes with dummy values, BUT one randomly chosen attribute missing
    -operation-key from above
    - reasonable parameters</t>
  </si>
  <si>
    <t>## Get subscriber-application checked for correctness?</t>
  </si>
  <si>
    <t>## Get subscriber-release-number checked for correctness?</t>
  </si>
  <si>
    <t>#### Preparation:
- GETing CC (/core-model-1-4:control-construct
- searching CC for op-s of /v1/end-subscription, storing operation-key
- POST  /v1/end-subscription with  
   - all attributes with dummy values,BUT  subscriber-release-number attribute with random dummy value differing from specified pattern in different non-matching ways.
    -operation-key from above
    - reasonable parameters</t>
  </si>
  <si>
    <t>## Get subscription checked for correctness?</t>
  </si>
  <si>
    <t>#### Preparation:
- GETing CC (/core-model-1-4:control-construct
- searching CC for op-s of /v1/end-subscription, storing operation-key
- POST  /v1/end-subscription with  
   - all attributes with dummy values,BUT subscription attribute with random dummy value (string not including notify-deregistrations, notify-approvals, notify-withdrawn-approvals)
    -operation-key from above
    - reasonable parameters</t>
  </si>
  <si>
    <t>/v1/update-operation-client</t>
  </si>
  <si>
    <t>#### Preparation:
- GETing CC (/core-model-1-4:control-construct
- searching CC for op-s of /v1/end-subscription, storing operation-key
- PUTting op-s-configuration/life-cycle-state with random alternative value
- POST  /v1/end-subscription with  
   - all attributes with dummy values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</si>
  <si>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/v1/end-subscription, storing operation-key
- GETting EaTL/CC (while using IP and port from above)
   - searching CC for op-c of /v1/list-records-of-flow, storing operation-key
- POST /v1/end-subscription with  
  - all attributes with dummy values
   -operation-key from above
   - all parameters with realistic values (incl. DummyXCorrelator)")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</si>
  <si>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</si>
  <si>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</si>
  <si>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 /v1/inquire-oam-request-approvals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</si>
  <si>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</si>
  <si>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</si>
  <si>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</si>
  <si>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</si>
  <si>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</si>
  <si>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</si>
  <si>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</si>
  <si>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</si>
  <si>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one randomly chosen attribute missing
    -operation-key from above
    - reasonable parameters</t>
  </si>
  <si>
    <t>## Get oam-approval-application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</si>
  <si>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oam-approval-application attribute with random dummy value (other than AdministratorAdministration)
    -operation-key from above
    - reasonable parameters</t>
  </si>
  <si>
    <t>## Get oam-approval-application-release-number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</si>
  <si>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differing from specified pattern in different non-matching ways.
    -operation-key from above
    - reasonable parameters</t>
  </si>
  <si>
    <t>## Get oam-approval-operation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</si>
  <si>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random dummy value (string not including approve-oam-request)
    -operation-key from above
    - reasonable parameters</t>
  </si>
  <si>
    <t>## Get oam-approval-address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</si>
  <si>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oam-approval-address attribute with random dummy value differing from specified pattern in different non-matching ways.
    -operation-key from above
    - reasonable parameters</t>
  </si>
  <si>
    <t>## Get oam-approval-port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</si>
  <si>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op-c,oam-approval-port attribute with random dummy value differing from specified range.
    -operation-key from above
    - reasonable parameters</t>
  </si>
  <si>
    <t>## Get oam-approval-application-release-number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</si>
  <si>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</si>
  <si>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AdministratorAdministration and check if the release-number is updated with dummyValue.</t>
  </si>
  <si>
    <t>## Get oam-approval-operation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</si>
  <si>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next version of the chosen value.
    -operation-key from above
    - reasonable parameters</t>
  </si>
  <si>
    <t>#### Testing:
- checking for ResponseCode==204
- GETing CC (/core-model-1-4:control-construct)
- searching CC for http-c of AdministratorAdministration and its corresonding op-c list and checking if an op-c among the list having the operation-name is updated with dummyValue.</t>
  </si>
  <si>
    <t>## Get oam-approval-address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</si>
  <si>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oam-approval-address attribute with random dummy value that matches the specified pattern.
    -operation-key from above
    - reasonable parameters</t>
  </si>
  <si>
    <t>## Get oam-approval-port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</si>
  <si>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oam-approval-port attribute with random dummy value inside specified range.
    -operation-key from above
    - reasonable parameters</t>
  </si>
  <si>
    <t>#### Testing:
- checking for ResponseCode==204
- GETing CC (/core-model-1-4:control-construct)
- searching CC for http-c of AdministratorAdministration and its corresponding tcp-c and check if the remote-port is updated with dummyValue.</t>
  </si>
  <si>
    <t>#### Testing:
- checking for ResponseCode==204
- GETing CC (/core-model-1-4:control-construct)
- searching CC for http-c of oamLog and its corresponding tcp-c and check if the remote-port is updated with dummyValue.</t>
  </si>
  <si>
    <t>#### Testing:
- checking for ResponseCode==204
- GETing CC (/core-model-1-4:control-construct)
- searching CC for http-c of AdministratorAdministration and its corresponding tcp-c and check if the remote-address is updated with dummyValue.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</si>
  <si>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PUTting op-s-configuration/life-cycle-state with random alternative value
- POST  /v1/inquire-oam-request-approvals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</si>
  <si>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 with  
   - all attributes according to chosen http-c, tcp-c and op-c
   -operation-key from above
   - all parameters with realistic values (incl. DummyXCorrelator)")</t>
  </si>
  <si>
    <t>NA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</si>
  <si>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</si>
  <si>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</si>
  <si>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</si>
  <si>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 - reasonable parameters, BUT dummyXCorrelators differing from the pattern in various ways (e.g. empty string).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</si>
  <si>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</si>
  <si>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</si>
  <si>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with random dummy value.
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</si>
  <si>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missing (does not mean empty string)
</t>
  </si>
  <si>
    <t>#### Preparation:
- GETing CC (/core-model-1-4:control-construct)
- searching CC for op-s of  /v1/list-ltps-and-fcs, storing operation-key
- POST  /v1/list-ltps-and-fcs
    -operation-key from above
    - reasonable parameters</t>
  </si>
  <si>
    <t>#### Preparation:
- GETing CC (/core-model-1-4:control-construct)
- searching CC for op-s of  /v1/list-ltps-and-fcs, storing operation-key
- POST  /v1/list-ltps-and-fcs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</si>
  <si>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</si>
  <si>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/v1/list-ltps-and-fcs, storing operation-key
- POST  /v1/list-ltps-and-fcs
     -operation-key from above
     - reasonable parameters, BUT dummyXCorrelators differing from the pattern in various ways (e.g. empty string).</t>
  </si>
  <si>
    <t>#### Preparation:
- GETing CC (/core-model-1-4:control-construct)
- searching CC for op-s of  /v1/list-ltps-and-fcs, storing operation-key
- POST  /v1/list-ltps-and-fcs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</si>
  <si>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/v1/list-ltps-and-fcs, storing operation-key
- POST  /v1/list-ltps-and-fcs
     -operation-key from above
    - all parameters with realistic values, BUT customer-journey set to have value of other data-type like number/boolean/undefined/null(random)</t>
  </si>
  <si>
    <t xml:space="preserve">#### Preparation:
- POST  /v1/list-ltps-and-fcs
    - all parameters with reasonable values
   - BUT operationKey parameter missing (does not mean empty string)
</t>
  </si>
  <si>
    <t xml:space="preserve">#### Preparation:
- POST  /v1/list-ltps-and-fcs
    - all parameters with reasonable values
   - BUT operationKey parameter with random dummy value.
</t>
  </si>
  <si>
    <t>#### Testing:
- checking for ResponseCode==204/200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</si>
  <si>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</si>
  <si>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ResponseCode==204/200
- checking for response headers containing x-correlator==dummyXCorrelator</t>
  </si>
  <si>
    <t>#### Testing:
- checking for ResponseCode==200
- checking for response headers containing x-correlator==dummyXCorrelator</t>
  </si>
  <si>
    <t>#### Testing:
- checking for ResponseCode==204/200
- checking for response headers containing life-cycle-state is equal to the value as present in the control-construct for [operation-under-test]/configuration/life-cycle-state</t>
  </si>
  <si>
    <r>
      <t>#### Preparation:
- GETing CC (/core-model-1-4:control-construct)
- searching CC for op-s of  /v1/redirect-topology-change-information, storing operation-key
- searching CC for http-c of ApplicationLayerTopology</t>
    </r>
    <r>
      <rPr>
        <b/>
        <sz val="11"/>
        <rFont val="Calibri"/>
        <family val="2"/>
      </rPr>
      <t xml:space="preserve">, </t>
    </r>
    <r>
      <rPr>
        <sz val="11"/>
        <rFont val="Calibri"/>
        <family val="2"/>
      </rPr>
      <t>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t>
    </r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</si>
  <si>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</si>
  <si>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</si>
  <si>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</si>
  <si>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</si>
  <si>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</si>
  <si>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</si>
  <si>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</si>
  <si>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</si>
  <si>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</si>
  <si>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</si>
  <si>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 - reasonable parameters, BUT dummyXCorrelators differing from the pattern in various ways (e.g. empty string).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</si>
  <si>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</si>
  <si>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</si>
  <si>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random op-s, storing it
- POST /v1/update-operation-key
    - all attributes(both old and new) according to chosen op-s 
    - all parameters with reasonable values
   - BUT operationKey parameter missing (does not mean empty string)
</t>
  </si>
  <si>
    <t xml:space="preserve">#### Preparation:
-- GETing CC (/core-model-1-4:control-construct)
- searching CC for random op-s, storing it
- POST /v1/update-operation-key
    - all attributes(both old and new) according to chosen op-s 
    - all parameters with reasonable values
   - BUT operationKey parameter with random dummy value.
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</si>
  <si>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</si>
  <si>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</si>
  <si>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</si>
  <si>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</si>
  <si>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</si>
  <si>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</si>
  <si>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</si>
  <si>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 
    - all parameters with reasonable values
   - BUT operationKey parameter with random dummy value.
</t>
  </si>
  <si>
    <t xml:space="preserve"> /v1/inform-about-release-history</t>
  </si>
  <si>
    <t>#### Testing:
- checking for ResponseCode==200(not 400 because of idempotence)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</si>
  <si>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</si>
  <si>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reasonable parameters, BUT dummyXCorrelators differing from the pattern in various ways (e.g. empty string).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</si>
  <si>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</si>
  <si>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</si>
  <si>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one randomly chosen attribute missing
    -operation-key from above
    - reasonable parameters</t>
  </si>
  <si>
    <t>## Get application-name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</si>
  <si>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</si>
  <si>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</si>
  <si>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</si>
  <si>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</si>
  <si>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</si>
  <si>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</si>
  <si>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 CC for already existing set of http-c, its corresponding tcp-c and op-c of embed-yourself and update-client operations
- POST /v1/register-application with
  - all attributes according to chosen set of http-c, tcp-c and op-c
    - all parameters with reasonable values
   - BUT operationKey parameter missing (does not mean empty string)
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</si>
  <si>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</si>
  <si>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</si>
  <si>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</si>
  <si>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 - reasonable parameters, BUT dummyXCorrelators differing from the pattern in various ways (e.g. empty string).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</si>
  <si>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</si>
  <si>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- all parameters with realistic values, BUT customer-journey set to have value of other data-type like number/boolean/undefined/null(random)</t>
  </si>
  <si>
    <t xml:space="preserve">#### Preparation:
- POST /v1/deregister-application with
  - all attributes filled with dummy generated values
    - all parameters with reasonable values
   - BUT operationKey parameter missing (does not mean empty string)
</t>
  </si>
  <si>
    <t xml:space="preserve">#### Preparation:
- POST /v1/deregister-application with
  - all attributes filled with dummy generated values
    - all parameters with reasonable values
   - BUT operationKey parameter with random dummy value.
</t>
  </si>
  <si>
    <t xml:space="preserve">#### Preparation:
- GETing CC (/core-model-1-4:control-construct)
- search CC for already existing set of http-c, its corresponding tcp-c and op-c of embed-yourself and update-client operations
- POST /v1/register-application with 
   - all attributes according to chosen set of http-c, tcp-c and op-c
    - all parameters with reasonable values
   - BUT operationKey parameter with random dummy value.
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</si>
  <si>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</si>
  <si>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</si>
  <si>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/v1/list-applications, storing operation-key
- POST /v1/list-applications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</si>
  <si>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Testing:
- checking for ResponseCode==200
- checking for lifeCycleState being identical with alternative op-s-configuration/life-cycle-state</t>
  </si>
  <si>
    <t>#### Preparation:
- GETing CC (/core-model-1-4:control-construct)
   - searching CC for http-c of ExecutionAndTraceLog its corresponding tcp-c and op-c of record-service-request, store them.
  - searching CC for op-s of /v1/list-ltps-and-fcss, storing operation-key
- GETting EaTL/CC (while using IP and port from above)
   - searching CC for op-c of /v1/list-records-of-flow, storing operation-key
- POST /v1/list-ltps-and-fcs with  
   -operation-key from above
   - all parameters with realistic values (incl. DummyXCorrelator)")</t>
  </si>
  <si>
    <t xml:space="preserve">#### Preparation:
- GETing CC (/core-model-1-4:control-construct
- searching CC for op-s of [operation-under-test], storing operation-key.
- POST [operation-under-test] 
</t>
  </si>
  <si>
    <t>#### Preparation:
- GETing CC (/core-model-1-4:control-construct
- searching CC for op-s of /v1/end-subscription, storing operation-key
- POST  /v1/end-subscription with  
   - all attributes with dummy values, BUT subscriber-application attribute with random dummy value (shorter string set to be length 0 , 1 or 2)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</si>
  <si>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application-name attribute with random dummy value(application-name not present in the http-c list)
    -operation-key from above
    - reasonable parameters</t>
  </si>
  <si>
    <t>## Get old-application-release-number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</si>
  <si>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old-application-release-number attribute with random dummy value differing from specified pattern in different non-matching ways.
    -operation-key from above
    - reasonable parameters</t>
  </si>
  <si>
    <t>## Get new-application-release-number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</si>
  <si>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new-application-release-number attribute with random dummy value differing from specified pattern in different non-matching ways.
    -operation-key from above
    - reasonable parameters</t>
  </si>
  <si>
    <t>## Get new-application-address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</si>
  <si>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new-application-address attribute with random dummy value differing from specified pattern in different non-matching ways.
    -operation-key from above
    - reasonable parameters</t>
  </si>
  <si>
    <t>## Get new-application-port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</si>
  <si>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               - new-application-port attribute with random dummy value differing from specified range.
    -operation-key from above
    - reasonable parameters</t>
  </si>
  <si>
    <t>## Get new-application-release-number updated?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</si>
  <si>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tcp-c,BUTnew-application-release-number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</si>
  <si>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chosen http-c and check if the release-number is updated with dummyValue.</t>
  </si>
  <si>
    <t>## Get new-application-address updated?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</si>
  <si>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new-application-address attribute with random dummy value that matches the specified pattern.
    -operation-key from above
    - reasonable parameters</t>
  </si>
  <si>
    <t>#### Testing:
- checking for ResponseCode==204
- GETing CC (/core-model-1-4:control-construct)
- searching CC for chosen http-c and its corresponding tcp-c and check if the remote-address is updated with dummyValue.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</si>
  <si>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new-application-port attribute with random dummy value inside specified range.
    -operation-key from above
    - reasonable parameters</t>
  </si>
  <si>
    <t>## Get new-application-port updated?</t>
  </si>
  <si>
    <t>#### Testing:
- checking for ResponseCode==204
- GETing CC (/core-model-1-4:control-construct)
- searching CC for chosen http-c and its corresponding tcp-c and check if the remote-port is updated with dummyValue.</t>
  </si>
  <si>
    <t>#### Preparation:
- GETing CC (/core-model-1-4:control-construct)
- searching CC for op-s of  /v1/update-client, storing operation-key
- searching CC for a set of already existing http-c and its corresponding tcp-c , store them
- PUTting op-s-configuration/life-cycle-state with random alternative value
- POST  /v1/update-client
    - all attributes(old and new) according to chosen http-c and tcp-c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</si>
  <si>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
   -operation-key from above
   - all parameters with realistic values (incl. DummyXCorrelator)")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</si>
  <si>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one randomly chosen attribute missing
    -operation-key from above
    - reasonable parameters</t>
  </si>
  <si>
    <t>## Get topology-application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</si>
  <si>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 attribute with random dummy value(other than ApplicationLayerTopology,)
    -operation-key from above
    - reasonable parameters</t>
  </si>
  <si>
    <t>## Get topology-application-release-number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</si>
  <si>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 topology-application-release-number attribute with random dummy value differing from specified pattern in different non-matching ways.
    -operation-key from above
    - reasonable parameters</t>
  </si>
  <si>
    <t>## Get topology-operation-application-update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</si>
  <si>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random dummy value (string not including update-all-ltps-and-fcs)
    -operation-key from above
    - reasonable parameters</t>
  </si>
  <si>
    <t>## Get topology-operation-ltp-update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</si>
  <si>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random dummy value (string not including update-ltp)
    -operation-key from above
    - reasonable parameters</t>
  </si>
  <si>
    <t>## Get topology-operation-ltp-deletion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</si>
  <si>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random dummy value (string not including delete-ltp-and-dependents)
    -operation-key from above
    - reasonable parameters</t>
  </si>
  <si>
    <t>## Get topology-operation-fc-update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</si>
  <si>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random dummy value (string not including update-fc)
    -operation-key from above
    - reasonable parameters</t>
  </si>
  <si>
    <t>## Get topology-operation-fc-port-update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</si>
  <si>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random dummy value (string not including update-fc-port)
    -operation-key from above
    - reasonable parameters</t>
  </si>
  <si>
    <t>## Get topology-operation-fc-port-deletion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</si>
  <si>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op-c,BUTtopology-operation-fc-port-deletion attribute with random dummy value (string not including delete-fc-port)
    -operation-key from above
    - reasonable parameters</t>
  </si>
  <si>
    <t>## Get topology-application-address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</si>
  <si>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differing from specified pattern in different non-matching ways.
    -operation-key from above
    - reasonable parameters</t>
  </si>
  <si>
    <t>## Get topology-application-port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</si>
  <si>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               - topology-application-port attribute with random dummy value differing from specified range.
    -operation-key from above
    - reasonable parameters</t>
  </si>
  <si>
    <t>## Get topology-application-release-number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</si>
  <si>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topology-application-release-number attribute with random dummy value that matches the specified pattern.
    -operation-key from above
    - reasonable parameters</t>
  </si>
  <si>
    <t>## Get topology-operation-application-update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</si>
  <si>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next version of the chosen value.
    -operation-key from above
    - reasonable parameters</t>
  </si>
  <si>
    <t>#### Testing:
- checking for ResponseCode==204
- GETing CC (/core-model-1-4:control-construct)
- searching CC for http-c of ApplicationLayerTopology and check if the release-number is updated with dummyValue.</t>
  </si>
  <si>
    <t>#### Testing:
- checking for ResponseCode==204
- GETing CC (/core-model-1-4:control-construct)
- searching CC for http-c of ApplicationLayerTopology and its corresonding op-c list and checking if an op-c among the list having the operation-name is updated with dummyValue.</t>
  </si>
  <si>
    <t>## Get topology-operation-ltp-update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</si>
  <si>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next version of the chosen value.
    -operation-key from above
    - reasonable parameters</t>
  </si>
  <si>
    <t>## Get topology-operation-ltp-deletion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</si>
  <si>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next version of the chosen value.
    -operation-key from above
    - reasonable parameters</t>
  </si>
  <si>
    <t>## Get topology-operation-fc-update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</si>
  <si>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next version of the chosen value.
    -operation-key from above
    - reasonable parameters</t>
  </si>
  <si>
    <t>## Get topology-operation-fc-port-update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</si>
  <si>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next version of the chosen value.
    -operation-key from above
    - reasonable parameters</t>
  </si>
  <si>
    <t>## Get topology-operation-fc-port-deletion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</si>
  <si>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topology-operation-fc-port-deletion attribute with next version of the chosen value.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</si>
  <si>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that matches the specified pattern.
    -operation-key from above
    - reasonable parameters</t>
  </si>
  <si>
    <t>## Get topology-application-address updated?</t>
  </si>
  <si>
    <t>#### Testing:
- checking for ResponseCode==204
- GETing CC (/core-model-1-4:control-construct)
- searching CC for http-c of ApplicationLayerTopology and its corresponding tcp-c and check if the remote-address is updated with dummyValue.</t>
  </si>
  <si>
    <t>## Get topology-application-port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</si>
  <si>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topology-application-port attribute with random dummy value inside specified range.
    -operation-key from above
    - reasonable parameters</t>
  </si>
  <si>
    <t>#### Testing:
- checking for ResponseCode==204
- GETing CC (/core-model-1-4:control-construct)
- searching CC for http-c of ApplicationLayerTopology and its corresponding tcp-c and check if the remote-port is updated with dummyValue.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</si>
  <si>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PUTting op-s-configuration/life-cycle-state with random alternative value
- POST  /v1/redirect-topology-change-information
    - all attributes according to chosen http-c, tcp-c and op-c,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</si>
  <si>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
   -operation-key from above
   - all parameters with realistic values (incl. DummyXCorrelator)")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</si>
  <si>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</si>
  <si>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</si>
  <si>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</si>
  <si>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</si>
  <si>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</si>
  <si>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</si>
  <si>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</si>
  <si>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one randomly chosen attribute missing
    -operation-key from above
    - reasonable parameters</t>
  </si>
  <si>
    <t>## Get operation-uuid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</si>
  <si>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operation-uuid attribute with random dummy value(value not present in load-file)
    -operation-key from above
    - reasonable parameters</t>
  </si>
  <si>
    <t>## Get old-operation-key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</si>
  <si>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old-operation-key attribute with random dummy value 
    -operation-key from above
    - reasonable parameters</t>
  </si>
  <si>
    <t>## Get new-operation-key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</si>
  <si>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new-operation-key attribute with random dummy value (string of length 0-4)
    -operation-key from above
    - reasonable parameters</t>
  </si>
  <si>
    <t>## Get new-operation-key updated?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</si>
  <si>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new-operation-key attribute with random dummy value that matches the specified pattern.
    -operation-key from above
    - reasonable parameters</t>
  </si>
  <si>
    <t>#### Testing:
- checking for ResponseCode==204
- GETing CC (/core-model-1-4:control-construct)
- searching CC for chosen op-s and check if the operation-key is updated with dummyValue.</t>
  </si>
  <si>
    <t>#### Preparation:
- GETing CC (/core-model-1-4:control-construct)
- searching CC for op-s of  /v1/update-operation-key, storing operation-key
- searching CC for random op-s, storing it
- PUTting op-s-configuration/life-cycle-state with random alternative value
- POST /v1/update-operation-key
    - all attributes(both old and new) according to chosen op-s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</si>
  <si>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
   -operation-key from above
   - all parameters with realistic values (incl. DummyXCorrelator)")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</si>
  <si>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one randomly chosen attribute missing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</si>
  <si>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application-name attribute with random dummy value(value not present in load-file)
    -operation-key from above
    - reasonable parameters</t>
  </si>
  <si>
    <t>## Get application-release-number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</si>
  <si>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application-release-number attribute with random dummy value (differing from specification in many ways)
    -operation-key from above
    - reasonable parameters</t>
  </si>
  <si>
    <t>## Get old-operation-name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</si>
  <si>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old-operation-name attribute with random dummy value (not including chosen value)
    -operation-key from above
    - reasonable parameters</t>
  </si>
  <si>
    <t>## Get new-operation-name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</si>
  <si>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 random dummy value (not including chosen value)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</si>
  <si>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withnext version of chosen operation-name
    -operation-key from above
    - reasonable parameters</t>
  </si>
  <si>
    <t>#### Testing:
- checking for ResponseCode==204
- GETing CC (/core-model-1-4:control-construct)
- searching CC for chosen op-c and check if the operation-name is updated with dummyValue.</t>
  </si>
  <si>
    <t>#### Preparation:
- GETing CC (/core-model-1-4:control-construct)
- searching CC for op-s of /v1/update-operation-client, storing operation-key
- searching CC for set of already existing random http-c, tcp-c and one of its op-c, store them
- PUTting op-s-configuration/life-cycle-state with random alternative value
- POST /v1/update-operation-client
    - all attributes(both old and new) according to chosen http-c, tcp-c and op-c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</si>
  <si>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
   -operation-key from above
   - all parameters with realistic values (incl. DummyXCorrelator)")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</si>
  <si>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</si>
  <si>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reasonable parameters, BUT dummyXCorrelators differing from the pattern in various ways (e.g. empty string).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</si>
  <si>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</si>
  <si>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</si>
  <si>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 all parameters with reasonable values
   - BUT operationKey parameter missing (does not mean empty string)
</t>
  </si>
  <si>
    <t xml:space="preserve">#### Preparation:
- GETing CC (/core-model-1-4:control-construct)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 all parameters with reasonable values
   - BUT operationKey parameter with random dummy value.
</t>
  </si>
  <si>
    <t>#### Preparation:
- GETing CC (/core-model-1-4:control-construct)
- searching CC for op-s of /v1/list-applications, storing operation-key
- POST /v1/list-applications
    -operation-key from above
     - reasonable parameters, BUT dummyXCorrelators differing from the pattern in various ways (e.g. empty string).</t>
  </si>
  <si>
    <t>#### Preparation:
- GETing CC (/core-model-1-4:control-construct)
- searching CC for op-s of /v1/list-applications, storing operation-key
- POST /v1/list-applications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</si>
  <si>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/v1/list-applications, storing operation-key
- POST /v1/list-applications
    -operation-key from above
    - all parameters with realistic values, BUT customer-journey set to have value of other data-type like number/boolean/undefined/null(random)</t>
  </si>
  <si>
    <t xml:space="preserve">#### Preparation:
- POST /v1/list-applications
    - all parameters with reasonable values
   - BUT operationKey parameter missing (does not mean empty string)
</t>
  </si>
  <si>
    <t xml:space="preserve">#### Preparation:
- POST /v1/list-applications
    - all parameters with reasonable values
   - BUT operationKey parameter with random dummy value.
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</si>
  <si>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</si>
  <si>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 - reasonable parameters, BUT dummyXCorrelators differing from the pattern in various ways (e.g. empty string).</t>
  </si>
  <si>
    <t>#### Preparation:
- GETing CC (/core-model-1-4:control-construct)
- searching CC for op-s of /v1/list-applications-in-generic-representation, storing operation-key
- POST /v1/list-applications-in-generic-representation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</si>
  <si>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- all parameters with realistic values, BUT customer-journey set to have value of other data-type like number/boolean/undefined/null(random)</t>
  </si>
  <si>
    <t xml:space="preserve">#### Preparation:
- POST /v1/list-applications-in-generic-representation
    - all parameters with reasonable values
   - BUT operationKey parameter missing (does not mean empty string)
</t>
  </si>
  <si>
    <t xml:space="preserve">#### Preparation:
- POST /v1/list-applications-in-generic-representation
    - all parameters with reasonable values
   - BUT operationKey parameter with random dummy value.
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</si>
  <si>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</si>
  <si>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</si>
  <si>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</si>
  <si>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</si>
  <si>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</si>
  <si>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</si>
  <si>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 
  - searching CC for application-name=TypeApprovalRegister, its corresponding tcp-c and op-c for regard-application , storing it
- POST /v1/inquire-application-type-approvals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</si>
  <si>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application-name=TypeApprovalRegister, its corresponding tcp-c and op-c for regard-application , storing it
- POST /v1/inquire-application-type-approvals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</si>
  <si>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</si>
  <si>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</si>
  <si>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</si>
  <si>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</si>
  <si>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</si>
  <si>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</si>
  <si>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</si>
  <si>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</si>
  <si>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</si>
  <si>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</si>
  <si>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</si>
  <si>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</si>
  <si>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</si>
  <si>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</si>
  <si>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</si>
  <si>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</si>
  <si>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</si>
  <si>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</si>
  <si>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</si>
  <si>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</si>
  <si>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</si>
  <si>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</si>
  <si>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</si>
  <si>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</si>
  <si>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</si>
  <si>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</si>
  <si>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</si>
  <si>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reasonable parameters, BUT dummyXCorrelators differing from the pattern in various ways (e.g. empty string).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</si>
  <si>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</si>
  <si>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</si>
  <si>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</si>
  <si>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</si>
  <si>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</si>
  <si>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reasonable parameters, BUT dummyXCorrelators differing from the pattern in various ways (e.g. empty string).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</si>
  <si>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</si>
  <si>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</si>
  <si>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already existing set of http-c and its corresponding one randomly chosen op-c, storing it
- POST /v1/relay-operation-update with
  - all attributes(old and new same) according to set of chosen http-c, op-c
    - all parameters with reasonable values
   - BUT operationKey parameter with random dummy value.
</t>
  </si>
  <si>
    <t xml:space="preserve">#### Preparation:
- GETing CC (/core-model-1-4:control-construct) 
  - searching CC for already existing set of http-c and its corresponding tcp-c, storing it
- POST /v1/relay-server-replacement with
  - all attributes according to set of chosen http-c, tcp-c
    - all parameters with reasonable values
   - BUT operationKey parameter with random dummy value.
</t>
  </si>
  <si>
    <t xml:space="preserve">#### Preparation:
- GETing CC (/core-model-1-4:control-construct)
  - searching CC for already existing set of http-c and its corresponding one randomly chosen op-c, storing it
- POST /v1/relay-operation-update with
  - all attributes(old and new same) according to set of chosen http-c, op-c
    - all parameters with reasonable values
   - BUT operationKey parameter missing (does not mean empty string)
</t>
  </si>
  <si>
    <t xml:space="preserve">#### Preparation:
- GETing CC (/core-model-1-4:control-construct) 
  - searching CC for already existing set of http-c and its corresponding tcp-c, storing it
- POST /v1/relay-server-replacement with
  - all attributes according to set of chosen http-c, tcp-c
    - all parameters with reasonable values
   - BUT operationKey parameter missing (does not mean empty string)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</si>
  <si>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</si>
  <si>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</si>
  <si>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</si>
  <si>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</si>
  <si>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 is updated
</t>
  </si>
  <si>
    <t xml:space="preserve">## Gets the change indicated to ALT when an ltp is deleted
</t>
  </si>
  <si>
    <t xml:space="preserve">## Gets the change indicated to ALT when an ltp is updated
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</si>
  <si>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</si>
  <si>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</si>
  <si>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</si>
  <si>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</si>
  <si>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user parameter correctness</t>
  </si>
  <si>
    <t>originator parameter correctness</t>
  </si>
  <si>
    <t>#### Preparation:
- POST [operation-under-test] in such a way that it does not cause any change due to idempotence, BUT user differing from the specification in various ways (e.g. non-string literal(other data-type))</t>
  </si>
  <si>
    <t>#### Preparation:
- GETing CC (/core-model-1-4:control-construct)
- searching CC for op-s of /v1/register-yourself storing operation-key
- POST /v1/register-yourself  with  
   - operation-key from above
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</si>
  <si>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</si>
  <si>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</si>
  <si>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</si>
  <si>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</si>
  <si>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user set to have value of other data-type like number/boolean/undefined/null(random)
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</si>
  <si>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</si>
  <si>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</si>
  <si>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</si>
  <si>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</si>
  <si>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</si>
  <si>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</si>
  <si>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/v1/deregister-application, storing operation-key 
- POST /v1/deregister-application with
  - all attributes filled with dummy generated values
    -operation-key from above
     - all parameters with realistic values, BUT
         1. user set to have value of other data-type like number/boolean/undefined/null(random)
    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</si>
  <si>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</si>
  <si>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/v1/list-applications, storing operation-key
- POST /v1/list-applications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</si>
  <si>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</si>
  <si>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all parameters with realistic values, BUT
         1. user set to have value of other data-type like number/boolean/undefined/null(random)
 </t>
  </si>
  <si>
    <t xml:space="preserve"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all parameters with realistic values, BUT
         1. user set to have value of other data-type like number/boolean/undefined/null(random)
       </t>
  </si>
  <si>
    <t xml:space="preserve"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</si>
  <si>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</si>
  <si>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all parameters with realistic values, BUT
         1. user set to have value of other data-type like number/boolean/undefined/null(random)
       </t>
  </si>
  <si>
    <t xml:space="preserve"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all parameters with realistic values, BUT
         1. user set to have value of other data-type like number/boolean/undefined/null(random)
     </t>
  </si>
  <si>
    <t>total : 13</t>
  </si>
  <si>
    <t>3</t>
  </si>
  <si>
    <t>13</t>
  </si>
  <si>
    <t>15</t>
  </si>
  <si>
    <t>total :15</t>
  </si>
  <si>
    <t>Description</t>
  </si>
  <si>
    <t>testing the idempotence nature of the service</t>
  </si>
  <si>
    <t>testing if all the parameters are present in the incoming request
(user, originator, x-correlator, trace-indicator, customer-journey)</t>
  </si>
  <si>
    <t>testing if the incoming request is carrying the security key for authentication</t>
  </si>
  <si>
    <t>testing if the server is validating the security key in the incoming request</t>
  </si>
  <si>
    <t>testing if the response is containing the expected headers
 (x-correlator, exec-time, backen-time, life-cycle-state)</t>
  </si>
  <si>
    <t>testing if the server is correctly validating the user parameter in incoming request ( complying the specification)</t>
  </si>
  <si>
    <t>testing if the server is correctly validating the originator parameter in incoming request ( complying the specification)</t>
  </si>
  <si>
    <t>testing if the server is correctly validating the x-correaltor parameter in incoming request ( complying the specification)</t>
  </si>
  <si>
    <t>testing if the server is correctly validating the trace-indicator parameter in incoming request ( complying the specification)</t>
  </si>
  <si>
    <t>testing if the server is correctly validating the customer-journey parameter in incoming request ( complying the specification)</t>
  </si>
  <si>
    <t>testing if the x-correlator present in the response header is exactly same as the value posted in request header</t>
  </si>
  <si>
    <t>testing if the life-cycle present in the response header is as expected</t>
  </si>
  <si>
    <t>testing if the server is accepting the service request only if it has all the required attributes present</t>
  </si>
  <si>
    <t>testing if the life-cycle present in the response header is adopting to the changes</t>
  </si>
  <si>
    <t>testing if the request is get logged in ExecutionAndTraceLog application</t>
  </si>
  <si>
    <t>testing if any update in LTP is notified to ApplicationLayerTopology application</t>
  </si>
  <si>
    <t>testing if any deletion of LTP is notified to ApplicationLayerTopology application</t>
  </si>
  <si>
    <t>testing if any update in FC is notified to ApplicationLayerTopology application</t>
  </si>
  <si>
    <t>testing if any update in FC-port is notified to ApplicationLayerTopology application</t>
  </si>
  <si>
    <t>testing if any deletion of FC-port is notified to ApplicationLayerTopology application</t>
  </si>
  <si>
    <t>testing if the expected forwarding is happening if the service is called.(unique for each service)</t>
  </si>
  <si>
    <t>testing if the corresponding forwarding-construct is updated with the new subscribed application(applicable for subscriptions)</t>
  </si>
  <si>
    <t>testing if the server is accepting and updating the particular value of attribute present in request body - testing for different values(for each attribute that could be updated)</t>
  </si>
  <si>
    <t>Target timeline</t>
  </si>
  <si>
    <t>CI specification</t>
  </si>
  <si>
    <t>CI implementation</t>
  </si>
  <si>
    <t>A specification</t>
  </si>
  <si>
    <t>A implementation</t>
  </si>
  <si>
    <t>status</t>
  </si>
  <si>
    <t>completed</t>
  </si>
  <si>
    <t>end-date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</si>
  <si>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/v1/inform-about-release-history-in-generic-representation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</si>
  <si>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 /v1/inform-about-release-history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</si>
  <si>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</si>
  <si>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</si>
  <si>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/v1/start-application-in-generic-representation, storing operation-key
- GETting EaTL/CC (while using IP and port from above)
   - searching CC for op-c of /v1/list-records-of-flow, storing operation-key
- POST /v1/start-application-in-generic-representation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</si>
  <si>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/v1/list-applications, storing operation-key
- GETting EaTL/CC (while using IP and port from above)
   - searching CC for op-c of /v1/list-records-of-flow, storing operation-key
- POST /v1/list-applications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</si>
  <si>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/v1/list-applications-in-generic-representation, storing operation-key
- GETting EaTL/CC (while using IP and port from above)
   - searching CC for op-c of /v1/list-records-of-flow, storing operation-key
- POST /v1/list-applications-in-generic-representation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</si>
  <si>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 
   - all attributes according to chosen set of http-c, tcp-c and op-c 
    -operation-key from above
   - all parameters with realistic values (incl. DummyXCorrelator)")</t>
  </si>
  <si>
    <r>
      <t>#### Preparation:
- GETing CC (/core-model-1-4:control-construct)
   - searching CC for http-c of ExecutionAndTraceLog its corresponding tcp-c and op-c of record-service-request, store them.
- searching CC for op-s of /v1/deregister-application, storing operation-key
- GETting EaTL/CC (while using IP and port from above)
   - searching CC for op-c of /v1/list-records-of-flow, storing operation-key
- POST /v1/deregister-application with
  - all attributes filled with dummy generated values
    -operation-</t>
    </r>
    <r>
      <rPr>
        <sz val="11"/>
        <color theme="1"/>
        <rFont val="Calibri"/>
        <family val="2"/>
      </rPr>
      <t>key</t>
    </r>
    <r>
      <rPr>
        <sz val="11"/>
        <color theme="1"/>
        <rFont val="Calibri"/>
        <family val="2"/>
        <charset val="1"/>
      </rPr>
      <t xml:space="preserve"> from above
   - all parameters with realistic values (incl. DummyXCorrelator)")</t>
    </r>
  </si>
  <si>
    <t>#### Preparation:
- GETing CC (/core-model-1-4:control-construct)
   - searching CC for http-c of ExecutionAndTraceLog its corresponding tcp-c and op-c of record-service-request, store them.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</si>
  <si>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</si>
  <si>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 with
  - all attributes according to set of chosen http-c, tcp-c and op-c
    -operation-key from above
   - all parameters with realistic values (incl. DummyXCorrelator)")</t>
  </si>
  <si>
    <t>#### Requires:
- ExecutionAndTraceLog and TypeApprovalRegister server to operate</t>
  </si>
  <si>
    <t>#### Preparation:
- GETing CC (/core-model-1-4:control-construct)
   - searching CC for http-c of ExecutionAndTraceLog its corresponding tcp-c and op-c of record-service-request, store them.
- searching CC for op-s of /v1/notify-approvals, storing operation-key 
  - searching CC for forwarding-construct of ApprovalNotification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</si>
  <si>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</si>
  <si>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/v1/relay-server-replacement, storing operation-key 
  - searching CC for already existing set of http-c and its corresponding tcp-c, storing it
- GETting EaTL/CC (while using IP and port from above)
   - searching CC for op-c of /v1/list-records-of-flow, storing operation-key
- POST /v1/relay-server-replacement with
  - all attributes according to set of chosen http-c, tcp-c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</si>
  <si>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/v1/relay-operation-update, storing operation-key 
  - searching CC for already existing set of http-c and its corresponding one randomly chosen op-c, storing it
- GETting EaTL/CC (while using IP and port from above)
   - searching CC for op-c of /v1/list-records-of-flow, storing operation-key
- POST /v1/relay-operation-update with
  - all attributes(old and new same) according to set of chosen http-c, op-c
    -operation-key from above
   - all parameters with realistic values (incl. DummyXCorrelator)")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</si>
  <si>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</si>
  <si>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http-c of application-name == NewRelease,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</si>
  <si>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 xml:space="preserve"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- all parameters with realistic values, BUT
         1. user set to have value of other data-type like number/boolean/undefined/null(random)
 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</si>
  <si>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</si>
  <si>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</si>
  <si>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</si>
  <si>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</si>
  <si>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</si>
  <si>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</si>
  <si>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searching CC for http-c of ExecutionAndTraceLog its corresponding tcp-c and op-c of record-service-request, store them.
- searching CC for op-s of /v1/bequeath-your-data-and-die, storing operation-key
- find http-s from CC
- find http-c of application-name == NewRelease and its corresponding tcp-c, store them
- GETting EaTL/CC (while using IP and port from above)
   - searching CC for op-c of /v1/list-records-of-flow, storing operation-key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</si>
  <si>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Clearing:
- PUT NewRelease/remote-address with original value
- PUT NewRelease/remote-port with original value</t>
  </si>
  <si>
    <t>#Gets the response body checked for presence and correctness of each required attributes against load file</t>
  </si>
  <si>
    <t xml:space="preserve">#### Testing:
- Checking for response-code 200
- checking the response body for each attribute against the specification and load-file
</t>
  </si>
  <si>
    <t>#Gets the response body checked for changes against oam configurations</t>
  </si>
  <si>
    <t>response body vs oam put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</si>
  <si>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</si>
  <si>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</si>
  <si>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Clearing
- PUT configured values with initial original values</t>
  </si>
  <si>
    <t>expected effort</t>
  </si>
  <si>
    <t>1w</t>
  </si>
  <si>
    <t>2w</t>
  </si>
  <si>
    <t>3d</t>
  </si>
  <si>
    <t>6d</t>
  </si>
  <si>
    <t>applicable for</t>
  </si>
  <si>
    <t xml:space="preserve"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</si>
  <si>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PUTting op-s-configuration/life-cycle-state with random alternative value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</si>
  <si>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NewRelease/remote-address with original value
- PUT NewRelease/remote-port with original value</t>
  </si>
  <si>
    <t>testing if the retrieved values are correct against the load file</t>
  </si>
  <si>
    <t>testing if the newly configured values are correctly getting retrieved in the services</t>
  </si>
  <si>
    <t>all services</t>
  </si>
  <si>
    <t>#### Clearing:
- PUT RegistryOffice/release-number with intial value</t>
  </si>
  <si>
    <t>#### Clearing:
- PUT RegistryOffice/registration-operation with initial value</t>
  </si>
  <si>
    <t>#### Clearing:
- PUT RegistryOffice/application-address with initial value</t>
  </si>
  <si>
    <t>#### Clearing:
- PUT RegistryOffice/application-port with initial value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</si>
  <si>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</si>
  <si>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Clearing:
- PUT RegistryOffice/relay-server-replacement-operation with initial value</t>
  </si>
  <si>
    <t>#### Clearing:
- PUT RegistryOffice/deregistration-operation with initial value</t>
  </si>
  <si>
    <t>#### Clearing:
- PUT ExecutionAndTraceLog/release-number with intial value</t>
  </si>
  <si>
    <t>#### Clearing:
- PUT ExecutionAndTraceLog/service-log-operation with initial value</t>
  </si>
  <si>
    <t>#### Clearing:
- PUT ExecutionAndTraceLog/application-address with initial value</t>
  </si>
  <si>
    <t>#### Clearing:
- PUT ExecutionAndTraceLog/application-port with initial value</t>
  </si>
  <si>
    <t>#### Clearing:
- PUT OamLog/release-number with intial value</t>
  </si>
  <si>
    <t>#### Clearing:
- PUT OamLog/oam-log-operation with initial value</t>
  </si>
  <si>
    <t>#### Clearing:
- PUT OamLog/application-address with initial value</t>
  </si>
  <si>
    <t>#### Clearing:
- PUT OamLog/application-port with initial value</t>
  </si>
  <si>
    <t>#### Clearing:
- PUT AdministratorAdministration/application-address with initial value</t>
  </si>
  <si>
    <t>#### Clearing:
- PUT AdministratorAdministration/application-port with initial value</t>
  </si>
  <si>
    <t>#### Clearing:
- PUT AdministratorAdministration/release-number with intial value</t>
  </si>
  <si>
    <t>#### Clearing:
- PUT AdministratorAdministration/oam-approval-operation with initial value</t>
  </si>
  <si>
    <t>#### Clearing:
- PUT chosen http-c/release-number with intial value</t>
  </si>
  <si>
    <t>#### Clearing:
- PUT chosen tcp-c/application-address with initial value</t>
  </si>
  <si>
    <t>#### Clearing:
- PUT chosen tcp-c/application-port with initial value</t>
  </si>
  <si>
    <t>#### Clearing:
- PUT ApplicationLayerTopology/release-number with intial value</t>
  </si>
  <si>
    <t>#### Clearing:
- PUT ApplicationLayerTopology/topology-operation-ltp-update with intial value</t>
  </si>
  <si>
    <t>#### Clearing:
- PUT ApplicationLayerTopology/topology-operation-ltp-deletion with intial value</t>
  </si>
  <si>
    <t>#### Clearing:
- PUT ApplicationLayerTopology/topology-operation-fc-update with intial value</t>
  </si>
  <si>
    <t>#### Clearing:
- PUT ApplicationLayerTopology/topology-operation-fc-port-update with intial value</t>
  </si>
  <si>
    <t>#### Clearing:
- PUT ApplicationLayerTopology/topology-operation-fc-port-deletion with intial value</t>
  </si>
  <si>
    <t>#### Clearing:
- PUT ApplicationLayerTopology/application-address with intial value</t>
  </si>
  <si>
    <t>#### Clearing:
- PUT ApplicationLayerTopology/application-port with intial value</t>
  </si>
  <si>
    <t>#### Clearing:
- PUT ApplicationLayerTopology/topology-operation-application-update with intial value</t>
  </si>
  <si>
    <t>#### Clearing:
- PUT chosen op-s/operation-key with intial value</t>
  </si>
  <si>
    <t>#### Clearing:
- PUT chosen op-c/operation-name with intial value</t>
  </si>
  <si>
    <t>## Get new-application-name checked for correctness?</t>
  </si>
  <si>
    <t>## Get new-application-release checked for correctness?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</si>
  <si>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</si>
  <si>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according to chosen http-c
   -new-application-port with random generated dummy values (assure sufficiently high probability that set does not exist!), BUT new-application-release attribute with random dummy value(value not present in load-file)
 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</si>
  <si>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with random generated dummy values (assure sufficiently high probability that set does not exist!), BUT new-application-release attribute with random dummy value(value not present in load-file)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</si>
  <si>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new-application-release according to chosen http-c
   - new-application-address and new-application-port with random generated dummy values (assure sufficiently high probability that set does not exist!), BUT new-application-name attribute with random dummy value (other than http-s application-name)
    -operation-key from above
    - reasonable parameters</t>
  </si>
  <si>
    <t>## Get new-application-release updated?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</si>
  <si>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</si>
  <si>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checking for ResponseCode==204
- GETing CC (/core-model-1-4:control-construct)
- searching CC for http-c of NewRelease and check if the release-number is updated with dummyValue.</t>
  </si>
  <si>
    <t>#### Clearing:
- PUT NewRelease/release-number with original value
- PUT NewRelease/remote-address with original value
- PUT NewRelease/remote-port with original value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</si>
  <si>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one randomly chosen attribute missing
    -operation-key from above
    - reasonable parameters
</t>
  </si>
  <si>
    <t xml:space="preserve">#### Preparation:
- GETing CC (/core-model-1-4:control-construct)
- searching CC for op-s of /v1/deregister-application, storing operation-key 
- POST /v1/deregister-application with
  - all attributes filled with dummy generated values, BUT one randomly chosen attribute missing
    -operation-key from above
    - reasonable parameters
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</si>
  <si>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 BUT one randomly chosen attribute missing
    -operation-key from above
    - reasonable parameters
</t>
  </si>
  <si>
    <t xml:space="preserve">#### Preparation:
- GETing CC (/core-model-1-4:control-construct)
- searching CC for op-s of /v1/deregister-application, storing operation-key
- PUTting op-s-configuration/life-cycle-state with random alternative value 
- POST /v1/deregister-application with
  - all attributes filled with dummy generated values
    -operation-key from above
    - reasonable parameters
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</si>
  <si>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application-release-number attribute with random dummy value(differing from specification in many ways)
   -operation-key from above
   - reasonable parameter</t>
  </si>
  <si>
    <t>## Get embedding-operation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</si>
  <si>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embedding-operation attribute with random dummy value (string not including embed-yourself)
    -operation-key from above
    - reasonable parameters</t>
  </si>
  <si>
    <t>## Get client-update-operation checked for correctness?</t>
  </si>
  <si>
    <t>## Get application-address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</si>
  <si>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  - all attributes according to chosen set of http-c, tcp-c and op-c
    -application-address attribute with random dummy value differing from specified pattern in different non-matching ways.
    -operation-key from above
    - reasonable parameters</t>
  </si>
  <si>
    <t>## Get application-port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</si>
  <si>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  - all attributes according to chosen set of http-c, tcp-c and op-c
    -  application-port attribute with random dummy value differing from specified range.
    -operation-key from above
    - reasonable parameters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</si>
  <si>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application-name attribute with random dummy value(string of length&lt;3)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</si>
  <si>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embedding-operation attribute with random dummy value (string not including update-client)
    -operation-key from above
    - reasonable parameters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</si>
  <si>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</t>
  </si>
  <si>
    <t>#### Testing:
- checking for ResponseCode==204
- GETing CC (/core-model-1-4:control-construct)
- searching CC for http-c of application-name=dummyApplicationName and its corresponding tcp-c and op-c with posted values.</t>
  </si>
  <si>
    <t>#### Clearing:
- /v1/deregister-application with values according to generated dummy values.</t>
  </si>
  <si>
    <t>## Get application created?</t>
  </si>
  <si>
    <t>## Get embedding-operation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</si>
  <si>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,BUT embedding-operation attribute with next version of the chosen value.
   -operation-key from above
   - reasonable parameter</t>
  </si>
  <si>
    <t>#### Testing:
- checking for ResponseCode==204
- GETing CC (/core-model-1-4:control-construct)
- searching CC for chosen http-c  and its corresonding op-c list and checking if an op-c among the list having the operation-name is updated with dummyValue.</t>
  </si>
  <si>
    <t>#### Testing:
- checking for ResponseCode==204
- GETing CC (/core-model-1-4:control-construct)
- searching CC for chosen http-c,  and its corresonding op-c list and checking if an op-c among the list having the operation-name is updated with dummyValue.</t>
  </si>
  <si>
    <t>## Get client-update-operation updated?</t>
  </si>
  <si>
    <t>## Get application-address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</si>
  <si>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client-update-operation attribute with next version of the chosen value.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</si>
  <si>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application-address attribute with random dummy value that matches the specified pattern.
    -operation-key from above
    - reasonable parameters</t>
  </si>
  <si>
    <t>## Get application-port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</si>
  <si>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op-c,BUT application-port attribute with random dummy value inside specified range.
    -operation-key from above
    - reasonable parameters</t>
  </si>
  <si>
    <t>#### Clearing:
- PUT chosen tcp-c/application-port with intial value</t>
  </si>
  <si>
    <t>#### Clearing:
- PUT chosen tcp-c/application-address with intial value</t>
  </si>
  <si>
    <t>#### Clearing:
- PUT chosen op-c/client-update-operation with initial value.</t>
  </si>
  <si>
    <t>#### Clearing:
- PUT chosen op-c/embedding-operation with initial value.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</si>
  <si>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PUTting op-s-configuration/life-cycle-state with random alternative value
- POST /v1/register-application with
  - all attributes according to chosen set of http-c, tcp-c and op-c
    -operation-key from above
    - reasonable parameters
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</si>
  <si>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PUTting op-s-configuration/life-cycle-state with random alternative value
- POST /v1/regard-updated-approval-status with
  - all attributes filled with randomly chosen object from TAR/v1/list-applications
    -operation-key from above
    - reasonable parameters
</t>
  </si>
  <si>
    <t>## Get application deleted?</t>
  </si>
  <si>
    <t>#### Preparation:
- GETing CC (/core-model-1-4:control-construct)
- searching CC for op-s of /v1/deregister-application, storing operation-key 
- POST /v1/deregister-application with
  - all attributes filled with dummy generated values, BUT application-name attribute with random dummy value(string of length&lt;3)
   -operation-key from above
   - reasonable parameter</t>
  </si>
  <si>
    <t>#### Preparation:
- GETing CC (/core-model-1-4:control-construct)
- searching CC for op-s of /v1/deregister-application, storing operation-key 
- POST /v1/deregister-application with
  - all attributes filled with dummy generated values,BUT 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</si>
  <si>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
- POST /v1/deregister-application with  
   - DummyApplicationName and DummyReleaseNumber 
   - all parameters with random DummyValues</t>
  </si>
  <si>
    <t>#### Testing:
- checking for ResponseCode==204
- GETing CC (/core-model-1-4:control-construct)
- searching CC for http-c of application-name=dummyApplicationName and its corresponding tcp-c and op-c are not present.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</si>
  <si>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application-name attribute with random dummy value(not present in CC)
   -operation-key from above
   - reasonable parameter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</si>
  <si>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application-release-number attribute with random dummy value(differing from specification in many ways)
   -operation-key from above
   - reasonable parameter</t>
  </si>
  <si>
    <t>## Get approval-status checked for correctness?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</si>
  <si>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approval-status attribute with random dummy value
   -operation-key from above
   - reasonable parameter</t>
  </si>
  <si>
    <t xml:space="preserve">  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</si>
  <si>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PUTting op-s-configuration/life-cycle-state with random alternative value
- POST /v1/inquire-application-type-approvals with
  - all attributes according to set of chosen http-c, tcp-c and op-c
   - operation-key from above
   - all parameters with reasonable values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</si>
  <si>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PUTting op-s-configuration/life-cycle-state with random alternative value
- POST /v1/notify-deregistrations with
  - all attributes according to set of chosen http-c, tcp-c and op-c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</si>
  <si>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PUTting op-s-configuration/life-cycle-state with random alternative value
- POST /v1/notify-approvals with
  - all attributes according to set of chosen http-c, tcp-c and op-c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</si>
  <si>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PUTting op-s-configuration/life-cycle-state with random alternative value
- POST /v1/notify-withdrawn-approvals with
  - all attributes according to set of chosen http-c, tcp-c and op-c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</si>
  <si>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PUTting op-s-configuration/life-cycle-state with random alternative value
- POST /v1/relay-server-replacement with
  - all attributes according to set of chosen http-c, tcp-c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</si>
  <si>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PUTting op-s-configuration/life-cycle-state with random alternative value
- POST /v1/relay-operation-update with
  - all attributes(old and new same) according to set of chosen http-c, op-c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</si>
  <si>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 BUT one randomly chosen attribute missing
   - operation-key from above
   - all parameters with reasonable values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</si>
  <si>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</si>
  <si>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</si>
  <si>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</si>
  <si>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one randomly chosen attribute missing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</si>
  <si>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one randomly chosen attribute missing
   -operation-key from above
   - reasonable parameter</t>
  </si>
  <si>
    <t>## Get approval-application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</si>
  <si>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application-name attribute with random dummy value(other than TypeApprovalRegister)
   - operation-key from above
   - all parameters with reasonable values</t>
  </si>
  <si>
    <t>## Get approval-application-release-number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</si>
  <si>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approval-application-release-number attribute with random dummy value(differing from specification in many ways)
   -operation-key from above
   - reasonable parameter</t>
  </si>
  <si>
    <t>## Get approval-operation checked for correctness?</t>
  </si>
  <si>
    <t>## Get approval-application-address checked for correctness?</t>
  </si>
  <si>
    <t>## Get approval-application-port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</si>
  <si>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approval-operation attribute with random dummy value (string not including regard-application)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</si>
  <si>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approval-application-address attribute with random dummy value(differing from specification in many ways)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</si>
  <si>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approval-application-port with random dummy value differing from specified range.
   -operation-key from above
   - reasonable parameter</t>
  </si>
  <si>
    <t>## Get approval-operation updated?</t>
  </si>
  <si>
    <t>## Get approval-application-port updated?</t>
  </si>
  <si>
    <t>## Get approval-application-address updated?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</si>
  <si>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approval-operation attribute with next version of the chosen value.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</si>
  <si>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approval-application-address with random dummy value that matches the specified pattern.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</si>
  <si>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approval-application-port with random dummy value inside the specified range.
   -operation-key from above
   - reasonable parameter</t>
  </si>
  <si>
    <t>## Get subscriber-operation checked for correctness?</t>
  </si>
  <si>
    <t>## Get subscriber-address checked for correctness?</t>
  </si>
  <si>
    <t>## Get subscriber-port checked for correctness?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</si>
  <si>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</si>
  <si>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subscriber-operation attribute with random dummy value (string not including disregard-application)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</si>
  <si>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</si>
  <si>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subscriber-port with random dummy value differing from specified range.
   -operation-key from above
   - reasonable parameter</t>
  </si>
  <si>
    <t>## Get subscriber-port updated?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</si>
  <si>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subscriber-port with random dummy value inside the specified range.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</si>
  <si>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subscriber-address with random dummy value that matches the specified pattern.
   -operation-key from above
   - reasonable parameter</t>
  </si>
  <si>
    <t>## Get subscriber-address updated?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</si>
  <si>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subscriber-operation attribute with next version of the chosen value.
   -operation-key from above
   - reasonable parameter</t>
  </si>
  <si>
    <t>## Get subscriber-operation updated?</t>
  </si>
  <si>
    <t>#### Clearing:
- PUT TypeApprovalRegister/approval-operation with initial value</t>
  </si>
  <si>
    <t>#### Testing:
- checking for ResponseCode==204
- GETing CC (/core-model-1-4:control-construct)
- searching CC for http-c of TypeApprovalRegister and its corresonding op-c list and checking if an op-c among the list having the operation-name is updated with dummyValue.</t>
  </si>
  <si>
    <t>#### Clearing:
- PUT TypeApprovalRegister/application-address with initial value</t>
  </si>
  <si>
    <t>#### Clearing:
- PUT TypeApprovalRegister/application-port with initial value</t>
  </si>
  <si>
    <t>#### Testing:
- checking for ResponseCode==204
- GETing CC (/core-model-1-4:control-construct)
- searching CC for http-c  of TypeApprovalRegister and its corresponding tcp-c and check if the remote-address is updated with dummyValue.</t>
  </si>
  <si>
    <t>#### Testing:
- checking for ResponseCode==204
- GETing CC (/core-model-1-4:control-construct)
- searching CC for http-c  of TypeApprovalRegister and its corresponding tcp-c and check if the remote-port is updated with dummyValue.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</si>
  <si>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</si>
  <si>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</si>
  <si>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subscriber-port with random dummy value differing from specified range.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</si>
  <si>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subscriber-operation attribute with next version of the chosen value.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</si>
  <si>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subscriber-address with random dummy value that matches the specified pattern.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</si>
  <si>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subscriber-port with random dummy value inside the specified range.
   -operation-key from above
   - reasonable parameter</t>
  </si>
  <si>
    <t>#### Testing:
- checking for ResponseCode==204
- GETing CC (/core-model-1-4:control-construct)
- searching CC for chosen http-c  and its corresponding tcp-c and check if the remote-address is updated with dummyValue.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</si>
  <si>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subscriber-operation attribute with random dummy value (string not including regard-application)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</si>
  <si>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</si>
  <si>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</si>
  <si>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</si>
  <si>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</si>
  <si>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</si>
  <si>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subscriber-port with random dummy value differing from specified range.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</si>
  <si>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subscriber-operation attribute with next version of the chosen value.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</si>
  <si>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subscriber-address with random dummy value that matches the specified pattern.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</si>
  <si>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subscriber-port with random dummy value inside the specified range.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</si>
  <si>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subscriber-operation attribute with random dummy value (string not including disregard-application)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</si>
  <si>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tcp-c,BUT application-name attribute with random dummy value(value not present in CC)
   - operation-key from above
   - all parameters with reasonable values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</si>
  <si>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old-application-release-number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</si>
  <si>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new-application-release-number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</si>
  <si>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new-application-address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</si>
  <si>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 BUT new-application-port with random dummy value differing from specified range.
   -operation-key from above
   - reasonable parameter</t>
  </si>
  <si>
    <t>#### Clearing:
- PUT chosen-tcp-c/application-port with initial value</t>
  </si>
  <si>
    <t>#### Clearing:
- PUT chosen-tcp-c/application-address with initial value</t>
  </si>
  <si>
    <t>#### Clearing:
- PUT chosen op-c/subscriber-operation with initial value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</si>
  <si>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application-name attribute with random dummy value(value not present in CC)
   - operation-key from above
   - all parameters with reasonable values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</si>
  <si>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</si>
  <si>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old-operation-name attribute with random dummy value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</si>
  <si>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new-operation-name attribute with random dummy value
   -operation-key from above
   - reasonable parameter</t>
  </si>
  <si>
    <t>RegistrationCausesInquiryForApplicationTypeApproval</t>
  </si>
  <si>
    <t>#### Preparation:
- GETing CC (/core-model-1-4:control-construct)
   - searching CC for http-c uuid and corresponding tcp-c of ExecutionAndTraceLog, storing it for later verification request
   - searching CC for op-s of /v1/register-application storing operation-key
   - searching CC for random http-c, its corresponding tcp-c and op-c of embed-yourself and update-client operations, store them.
- GETting EaTL/CC (while using IP and port from above)
   - searching CC for op-c of /v1/list-records-of-flow, storing operation-key
- POST /v1/register-application with  
     - all attributes according to chosen http-c, tcp-c, op-c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</si>
  <si>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application-name=TypeApprovalRegister, operation-name=regard-application, trace-indicator=expected unique trace-indicator(values appened with unique numbers) and other attributes as expected.
</t>
  </si>
  <si>
    <t>DeregistrationNotification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</si>
  <si>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operation-name=disregard-application, trace-indicator=expected unique trace-indicator(values appened with unique numbers) and other attributes as expected.
</t>
  </si>
  <si>
    <t>TypeApprovalCausesRequestForEmbedding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</si>
  <si>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</si>
  <si>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operation-name=embed-yourself, trace-indicator=expected unique trace-indicator(values appened with unique numbers) and other attributes as expected.
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</si>
  <si>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searching CC for forwarding-construct of ApprovalNotification and choosing random OUTPUT port, storing its corresponding http-c as randomTargetApplication
- Getting TAR/CC, getting the operation-key of list-applications.
- POST TAR/v1/list-applications
  - operation-key from above
  - reasonable parameters
- randomly choose one 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</si>
  <si>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ApprovalNotification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</si>
  <si>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operation-name=regard-application, trace-indicator=expected unique trace-indicator(values appened with unique numbers) and other attributes as expected.
</t>
  </si>
  <si>
    <t>WithdrawnApprovalNotification</t>
  </si>
  <si>
    <t>PromptForRedirectingTopologyInformationCausesSendingAnInitialStateToALT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</si>
  <si>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application-name=ApplicationLayerTopology, operation-name=/v1/update-all-ltps-and-fcs, trace-indicator=expected unique trace-indicator(values appened with unique numbers) and other attributes as expected.
</t>
  </si>
  <si>
    <t>ServerReplacementBroadcast</t>
  </si>
  <si>
    <t>OperationUpdateBroadcast</t>
  </si>
  <si>
    <t>#### Preparation:
- GETing CC (/core-model-1-4:control-construct)
   - searching CC for http-c uuid and corresponding tcp-c of ExecutionAndTraceLog, storing it for later verification request
 - searching CC for op-s of /v1/relay-server-replacement, storing operation-key 
  - searching CC for already existing set of http-c and its corresponding tcp-c, storing it
- searching CC for forwarding-construct = ServerReplacementBroadcast, choosing one OUTPUT port and storing its corresponding http-c as randomTargetApplication
- GETting EaTL/CC (while using IP and port from above)
   - searching CC for op-c of /v1/list-records-of-flow, storing operation-key
- POST /v1/relay-server-replacement with
  - all attributes according to set of chosen http-c, tcp-c, 
     - 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</si>
  <si>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operation-name=update-client,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</si>
  <si>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operation-name=update-operation-client, trace-indicator=expected unique trace-indicator(values appened with unique numbers) and other attributes as expected.
</t>
  </si>
  <si>
    <t>#### Preparation:
- GETing CC (/core-model-1-4:control-construct)
   - searching CC for http-c uuid and corresponding tcp-c of ExecutionAndTraceLog, storing it for later verification request
 - searching CC for op-s of/v1/relay-operation-update, storing operation-key 
  - searching CC for already existing set of http-c and its corresponding random op-c, storing it
- searching CC for forwarding-construct = OperationUpdateBroadcast choosing one OUTPUT port and storing its corresponding http-c as randomTargetApplication
- GETting EaTL/CC (while using IP and port from above)
   - searching CC for op-c of /v1/list-records-of-flow, storing operation-key
- POST /v1/relay-operation-update with
  - all attributes according to set of chosen http-c, op-c, 
     - operation-key from above
   - all parameters with realistic values (incl. DummyXCorrelator)</t>
  </si>
  <si>
    <t>testcase count</t>
  </si>
  <si>
    <t>Integration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</si>
  <si>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t>
  </si>
  <si>
    <t>#### Preparation:
- GETing CC (/core-model-1-4:control-construct
- searching CC for op-s of /v1/embed-yourself, storing operation-key
- searching CC for http-c of RegistryOffice, its corresponding tcp-c and op-c of relay-server-replacement, deregister-application, relay-operation-update operations,, store them.
- POST /v1/embed-yourself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</si>
  <si>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 xml:space="preserve"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 - all parameters with realistic values, BUT
         1. user set to have value of other data-type like number/boolean/undefined/null(random)
   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</si>
  <si>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</si>
  <si>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</si>
  <si>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several /v1/embed-yourself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</si>
  <si>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</si>
  <si>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</si>
  <si>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with random dummy value.
</t>
  </si>
  <si>
    <t>#### Preparation:
- GETing CC (/core-model-1-4:control-construct)
   - searching CC for http-c uuid and corresponding tcp-c of ExecutionAndTraceLog, storing it for later verification request
   - searching CC for op-s of 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embed-yourself with  
   - all attributes according to chosen http-c, tcp-c and op-c
   -operation-key from above
   - all parameters with realistic values (incl. DummyXCorrelator)")</t>
  </si>
  <si>
    <t>#### Preparation:
- GETing CC (/core-model-1-4:control-construct)
- search for op-s of  /v1/embed-yourself and store it
- searching CC for http-c of RegistryOffice, its corresponding tcp-c and op-c of relay-server-replacement, deregister-application, relay-operation-update operations, store them.
- PUTting op-s-configuration/life-cycle-state with random alternative value
- POST /v1/embed-yourself with 
    - all attributes according to chosen http-c, tcp-c and op-c 
   - operation-key from above
   - all parameters with reasonable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</si>
  <si>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one randomly chosen attribute missing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</si>
  <si>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regitry-office-application attribute with random dummy value (other than Registryoffice)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</si>
  <si>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op-c,BUT regitry-office-application-release-number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</si>
  <si>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random dummy value (string not including relay-server-replacement)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</si>
  <si>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random dummy value (string not including deregister-application)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</si>
  <si>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 regitry-office-address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</si>
  <si>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regitry-office-port attribute with random dummy value differing from specified range.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</si>
  <si>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regitry-office-application-release-number attribute with random dummy value that matches the specified pattern.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</si>
  <si>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next version of the chosen value.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</si>
  <si>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next version of the chosen value.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</si>
  <si>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registry-office-address attribute with random dummy value that matches the specified pattern.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</si>
  <si>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registry-office-port attribute with random dummy value inside specified range.
    -operation-key from above
    - reasonable parameters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</si>
  <si>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    - all attributes according to chosen http-c, tcp-c, op-c
   -operation-key from above
   - all parameters with realistic values (incl. DummyXCorrelator)</t>
  </si>
  <si>
    <t>## Get relay-operation-update-operation updated?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</si>
  <si>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relay-operation-update-operation attribute with next version of the chosen value.
    -operation-key from above
    - reasonable parameters</t>
  </si>
  <si>
    <t>## Get relay-operation-update-operation checked for correctness?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</si>
  <si>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op-c,BUTrelay-operation-update-operation attribute with random dummy value (string not including relay-operation-update)
    -operation-key from above
    - reasonable parameters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</si>
  <si>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</si>
  <si>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##Gets registry-office-application-release-number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</si>
  <si>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regitration-operation attribute with next version of the chosen value.
   -operation-key from above
   - all parameters with realistic values (incl. DummyXCorrelator)</t>
  </si>
  <si>
    <t>##Gets registration-operation update trigger update-ltp to ALT?</t>
  </si>
  <si>
    <t>#### Clearing:
- PUT RegistryOffice/operation-name with intial value</t>
  </si>
  <si>
    <t>##Gets registry-office-address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</si>
  <si>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remote-address attribute with random dummy value.
   -operation-key from above
   - all parameters with realistic values (incl. DummyXCorrelator)</t>
  </si>
  <si>
    <t>#### Clearing:
- PUT RegistryOffice/remote-address with intial value</t>
  </si>
  <si>
    <t>#### Clearing:
- PUT RegistryOffice/remote-port with intial value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</si>
  <si>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remote-port attribute with random dummy value.
   -operation-key from above
   - all parameters with realistic values (incl. DummyXCorrelator)</t>
  </si>
  <si>
    <t>#### Clearing:
- PUT RegistryOffice/relay-operation-update-operation with initial value</t>
  </si>
  <si>
    <t>##Gets relay-server-replacement-operation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</si>
  <si>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relay-server-replacement-operation attribute with next version of the chosen value.
   -operation-key from above
   - all parameters with realistic values (incl. DummyXCorrelator)</t>
  </si>
  <si>
    <t>##Gets relay-operation-update-operation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</si>
  <si>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relay-operation-update-operation attribute with next version of the chosen value.
   -operation-key from above
   - all parameters with realistic values (incl. DummyXCorrelator)</t>
  </si>
  <si>
    <t>##Gets deregistration-operation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</si>
  <si>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deregistration-operation attribute with next version of the chosen value.
   -operation-key from above
   - all parameters with realistic values (incl. DummyXCorrelator)</t>
  </si>
  <si>
    <t>##Gets registry-office-port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</si>
  <si>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BUTregistry-office-address with next version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</si>
  <si>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registry-office-port attribute with random dummy value.
   -operation-key from above
   - all parameters with realistic values (incl. DummyXCorrelator)</t>
  </si>
  <si>
    <t>##Gets service-log-application-release-number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</si>
  <si>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</si>
  <si>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registry-office-application-release-number with random dummy value
   -operation-key from above
   - all parameters with realistic values (incl. DummyXCorrelator)</t>
  </si>
  <si>
    <t>##Gets service-log-operation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</si>
  <si>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service-log-application-release-number  with random dummy value
   -operation-key from above
   - all parameters with realistic values (incl. DummyXCorrelator)</t>
  </si>
  <si>
    <t>##Gets service-log-address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</si>
  <si>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service-log-operation attribute with next version of the chosen value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</si>
  <si>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service-log-address  attribute with random dummy value
   -operation-key from above
   - all parameters with realistic values (incl. DummyXCorrelator)</t>
  </si>
  <si>
    <t>##Gets service-log-port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</si>
  <si>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service-log-port  attribute with random dummy value
   -operation-key from above
   - all parameters with realistic values (incl. DummyXCorrelator)</t>
  </si>
  <si>
    <t>#### Clearing:
- PUT ExecutionAndTraceLog/remote-port with intial value</t>
  </si>
  <si>
    <t>#### Clearing:
- PUT ExecutionAndTraceLog/remote-address with intial value</t>
  </si>
  <si>
    <t>#### Clearing:
- PUT ExecutionAndTraceLog/operation-name with intial value</t>
  </si>
  <si>
    <t>##Gets oam-log-application-release-number update trigger update-ltp to ALT?</t>
  </si>
  <si>
    <t>#### Preparation:
- GETing CC (/core-model-1-4:control-construct)
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oam-log-application-release-number  with random dummy value
   -operation-key from above
   - all parameters with realistic values (incl. DummyXCorrelator)</t>
  </si>
  <si>
    <t>##Gets oam-log-operation update trigger update-ltp to ALT?</t>
  </si>
  <si>
    <t>##Gets oam-log-address update trigger update-ltp to ALT?</t>
  </si>
  <si>
    <t>##Gets oam-log-port update trigger update-ltp to ALT?</t>
  </si>
  <si>
    <t>#### Clearing:
- PUTOamLog/remote-port with intial value</t>
  </si>
  <si>
    <t>#### Clearing:
- PUT OamLog/remote-address with intial value</t>
  </si>
  <si>
    <t>#### Clearing:
- PUT OamLog/operation-name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</si>
  <si>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operation-name=/v1/delete-fc-port, trace-indicator=expected unique trace-indicator(values appened with unique numbers) and other attributes as expected.
</t>
  </si>
  <si>
    <t>##Gets oam-approval-application-release-number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</si>
  <si>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oam-approval-application-release-number  with random dummy value
   -operation-key from above
   - all parameters with realistic values (incl. DummyXCorrelator)</t>
  </si>
  <si>
    <t>##Gets oam-approval-operation update trigger update-ltp to ALT?</t>
  </si>
  <si>
    <t>#### Preparation:
- GETing CC (/core-model-1-4:control-construct)
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oam-approval-operation attribute with next version of the chosen value
   -operation-key from above
   - all parameters with realistic values (incl. DummyXCorrelator)</t>
  </si>
  <si>
    <t>##Gets oam-approval-address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</si>
  <si>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oam-approval-address  attribute with random dummy value
   -operation-key from above
   - all parameters with realistic values (incl. DummyXCorrelator)</t>
  </si>
  <si>
    <t>##Gets oam-approval-port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</si>
  <si>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oam-approval-port  attribute with random dummy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</si>
  <si>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oam-log-operation attribute with next version of the chosen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</si>
  <si>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oam-log-address  attribute with random dummy value
   -operation-key from above
   - all parameters with realistic values (incl. DummyXCorrelator)</t>
  </si>
  <si>
    <t>#### Preparation:
- GETing CC (/core-model-1-4:control-construct)
 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oam-log-port  attribute with random dummy value
   -operation-key from above
   - all parameters with realistic values (incl. DummyXCorrelator)</t>
  </si>
  <si>
    <t>#### Clearing:
- PUT AdministratorAdministration/operation-name with intial value</t>
  </si>
  <si>
    <t>#### Clearing:
- PUT AdministratorAdministration/remote-address with intial value</t>
  </si>
  <si>
    <t>#### Clearing:
- PUTAdministratorAdministration/remote-port with intial value</t>
  </si>
  <si>
    <t>##Gets new-application-release-number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</si>
  <si>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new-application-release-number  with random dummy value
   -operation-key from above
   - all parameters with realistic values (incl. DummyXCorrelator)</t>
  </si>
  <si>
    <t>##Gets new-application-address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</si>
  <si>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new-application-address  with random dummy value
   -operation-key from above
   - all parameters with realistic values (incl. DummyXCorrelator)</t>
  </si>
  <si>
    <t>#### Clearing:
- PUT chosen tcp-c/remote-address with intial value</t>
  </si>
  <si>
    <t>##Gets new-application-port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</si>
  <si>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new-application-port  with random dummy value
   -operation-key from above
   - all parameters with realistic values (incl. DummyXCorrelator)</t>
  </si>
  <si>
    <t>#### Clearing:
- PUT chosen tcp-c/remote-port with intial value</t>
  </si>
  <si>
    <t>##Gets topology-application-release-number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</si>
  <si>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topology-application-release-number  with random dummy value
   -operation-key from above
   - all parameters with realistic values (incl. DummyXCorrelator)</t>
  </si>
  <si>
    <t>##Gets topology-operation-application-update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</si>
  <si>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topology-operation-application-update with next version of the chosen value
   -operation-key from above
   - all parameters with realistic values (incl. DummyXCorrelator)</t>
  </si>
  <si>
    <t>#### Clearing:
- PUT ApplicationLayerTopology/operation-name with intial value</t>
  </si>
  <si>
    <t>##Gets topology-operation-ltp-update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</si>
  <si>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topology-operation-ltp-update with next version of the chosen value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</si>
  <si>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operation-name=topology-operation-ltp-update, trace-indicator=expected unique trace-indicator(values appened with unique numbers) and other attributes as expected.
</t>
  </si>
  <si>
    <t>##Gets topology-operation-ltp-deletion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</si>
  <si>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topology-operation-ltp-deletion with next version of the chosen value
   -operation-key from above
   - all parameters with realistic values (incl. DummyXCorrelator)</t>
  </si>
  <si>
    <t>##Gets topology-operation-fc-update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</si>
  <si>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topology-operation-fc-update with next version of the chosen value
   -operation-key from above
   - all parameters with realistic values (incl. DummyXCorrelator)</t>
  </si>
  <si>
    <t>##Gets topology-operation-fc-port-update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</si>
  <si>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topology-operation-fc-port-update with next version of the chosen value
   -operation-key from above
   - all parameters with realistic values (incl. DummyXCorrelator)</t>
  </si>
  <si>
    <t>##Gets topology-operation-fc-port-deletion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</si>
  <si>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topology-operation-fc-port-deletion with next version of the chosen value
   -operation-key from above
   - all parameters with realistic values (incl. DummyXCorrelator)</t>
  </si>
  <si>
    <t>##Gets topology-application-address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</si>
  <si>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topology-application-address with random dummy value.
   -operation-key from above
   - all parameters with realistic values (incl. DummyXCorrelator)</t>
  </si>
  <si>
    <t>#### Clearing:
- PUT ApplicationLayerTopology/remote-address with intial value</t>
  </si>
  <si>
    <t>##Gets topology-application-port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</si>
  <si>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topology-application-port with random dummy value
   -operation-key from above
   - all parameters with realistic values (incl. DummyXCorrelator)</t>
  </si>
  <si>
    <t>#### Clearing:
- PUT ApplicationLayerTopology/remote-port with intial value</t>
  </si>
  <si>
    <t>##Gets new-operation-key update trigger update-ltp to ALT?</t>
  </si>
  <si>
    <t>#### Preparation:
- GETing CC (/core-model-1-4:control-construct)
 - searching CC for http-c uuid and corresponding tcp-c of ExecutionAndTraceLog storing it for later verification request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op-s,BUT new-operation-key attribute with random dummy value that matches the specified pattern.
    -operation-key from above
    - reasonable parameters</t>
  </si>
  <si>
    <t>##Gets new-operation-name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</si>
  <si>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op-c,BUT new-operation-name attribute withnext version of chosen operation-name
    -operation-key from above
    - reasonable parameters</t>
  </si>
  <si>
    <t>##Gets new-application-release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</si>
  <si>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</si>
  <si>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</si>
  <si>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##Gets application-create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</si>
  <si>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GETting EaTL/CC (while using IP and port from above)
   - searching CC for op-c of /v1/list-records-of-flow, storing operation-key
- POST /v1/register-application with
  - dummy values generated for application-name, release-number, address, port , embedding-operation=/v1/embed-yourself, client-update-operation=/v1/update-client
   -operation-key from above
   - reasonable parameter</t>
  </si>
  <si>
    <t>##Gets embedding-operation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</si>
  <si>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,BUT embedding-operation attribute with next version of the chosen value.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</si>
  <si>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client-update-operation attribute with next version of the chosen value.
   -operation-key from above
   - reasonable parameter</t>
  </si>
  <si>
    <t>##Gets application-address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</si>
  <si>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application-address attribute with random dummy value that matches the specified pattern.
   -operation-key from above
   - reasonable parameter</t>
  </si>
  <si>
    <t>##Gets application-port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</si>
  <si>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application-port attribute with random dummy value inside the specified range.
   -operation-key from above
   - reasonable parameter</t>
  </si>
  <si>
    <t>##Gets application-create trigger update-fc to ALT?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</si>
  <si>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</si>
  <si>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</si>
  <si>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</si>
  <si>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>#### Testing:
- checking for ResponseCode==204
- GETing CC (/core-model-1-4:control-construct)
- searching CC for http-c of application-name=dummyApplicationName and its corresponding tcp-c and op-c with posted values, store them
- search for FC TypeApprovalCausesRequestForEmbedding , and its OUTPUT fc-port is created with a fc-port, having logical-termination-point = created op-c of embed-yourself</t>
  </si>
  <si>
    <t>##Gets deregister-application trigger delete-ltp-and-dependents to ALT?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</si>
  <si>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
- search CC for created http-c, tcp-c and op-c of embed-yourself, search for the logical-termination-point=op-c of embed-yourself in OUTPUT port of FC=TypeApprovalCausesRequestForEmbedding, store the local-id
- POST /v1/deregister-application with  
   - DummyApplicationName and DummyReleaseNumber 
   - all parameters with random DummyValues</t>
  </si>
  <si>
    <t>#### Testing:
- checking for ResponseCode==204
- GETing CC (/core-model-1-4:control-construct)
- searching CC for FC= TypeApprovalCausesRequestForEmbedding, search for not-present of stored local-id</t>
  </si>
  <si>
    <t>except for bequeath</t>
  </si>
  <si>
    <t>##Gets register-new-application update fc-port under TypeApprovalCausesRequestForEmbedding</t>
  </si>
  <si>
    <t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</si>
  <si>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searching CC for op-s of /v1/regard-updated-approval-status, storing operation-key 
- GETting EaTL/CC (while using IP and port from above)
   - searching CC for op-c of /v1/list-records-of-flow, storing operation-key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</si>
  <si>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
</t>
  </si>
  <si>
    <t>## Gets the change in fc-port for APPROVED application trigger update-fc to ALT?</t>
  </si>
  <si>
    <t>## Gets the change in fc-port for non-APPROVED application trigger update-fc to ALT?</t>
  </si>
  <si>
    <t xml:space="preserve"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
- POST /v1/regard-updated-approval-status with
  - all attributes filled with randomly chosen object from application-name and release-number of dummy application and approval-status != APPROVED
   -operation-key from above
   - reasonable parameter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</si>
  <si>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operation-name=/v1/delete-fc, trace-indicator=expected unique trace-indicator(values appened with unique numbers) and other attributes as expected
</t>
  </si>
  <si>
    <t>#### Preparation:
- GETing CC (/core-model-1-4:control-construct)
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approval-operation attribute with next version of the chosen value
   -operation-key from above
   - all parameters with realistic values (incl. DummyXCorrelator)</t>
  </si>
  <si>
    <t>##Gets approval-operation update trigger update-ltp to ALT?</t>
  </si>
  <si>
    <t>##Gets approval-application-address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</si>
  <si>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approval-application-address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</si>
  <si>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approval-application-port  attribute with random dummy value
   -operation-key from above
   - all parameters with realistic values (incl. DummyXCorrelator)</t>
  </si>
  <si>
    <t>##Gets approval-application-port update trigger update-ltp to ALT?</t>
  </si>
  <si>
    <t>#### Clearing:
- PUT TypeApprovalRegister/remote-port with intial value</t>
  </si>
  <si>
    <t>#### Clearing:
- PUT TypeApprovalRegister/remote-address with intial value</t>
  </si>
  <si>
    <t>#### Clearing:
- PUT TypeApprovalRegister/operation-name with intial value</t>
  </si>
  <si>
    <t>##Gets subscriber-operation update trigger update-ltp to ALT?</t>
  </si>
  <si>
    <t>##Gets subscriber-port update trigger update-ltp to ALT?</t>
  </si>
  <si>
    <t>##Gets subscriber-address update trigger update-ltp to ALT?</t>
  </si>
  <si>
    <t>#### Clearing:
- PUT  chosen op-c/operation-name with intial value</t>
  </si>
  <si>
    <t>#### Preparation:
- GETing CC (/core-model-1-4:control-construct)
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</si>
  <si>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subscriber-address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</si>
  <si>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subscriber-port  attribute with random dummy value
   -operation-key from above
   - all parameters with realistic values (incl. DummyXCorrelator)</t>
  </si>
  <si>
    <t>## Gets the change in fc-port for subscription trigger update-fc to ALT?</t>
  </si>
  <si>
    <t># Gets fc-port is updated for DeregistrationNotification</t>
  </si>
  <si>
    <t># Gets fc-port is updated for ApprovalNotification</t>
  </si>
  <si>
    <t># Gets fc-port is updated for WithdrawnApprovalNotification</t>
  </si>
  <si>
    <t>#### Preparation:
- GETing CC (/core-model-1-4:control-construct)
       - searching CC for http-c uuid and corresponding tcp-c of ExecutionAndTraceLog storing it for later verification request
- searching CC for op-s of /v1/notify-approvals storing operation-key 
  - searching CC for forwarding-construct of 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</si>
  <si>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/v1/notify-approvals, storing operation-key 
  - searching CC for forwarding-construct of 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subscriber-address  attribute with random dummy value
   -operation-key from above
   - all parameters with realistic values (incl. DummyXCorrelator)</t>
  </si>
  <si>
    <t>#### Preparation:
- GETing CC (/core-model-1-4:control-construct)
       - searching CC for http-c uuid and corresponding tcp-c of ExecutionAndTraceLog storing it for later verification request
- searching CC for op-s of /v1/notify-withdrawn-approvals,  storing operation-key 
  - searching CC for forwarding-construct of WithdrawnApprovalNotification,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</si>
  <si>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/v1/notify-withdrawn-approvals,  storing operation-key 
  - searching CC for forwarding-construct of WithdrawnApprovalNotification,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subscriber-address  attribute with random dummy value
   -operation-key from above
   - all parameters with realistic values (incl. DummyXCorrelator)</t>
  </si>
  <si>
    <t>BequeathingDataAndDieCausesForwardings</t>
  </si>
  <si>
    <t>1. /v1/inform-about-application
2. /v1/inform-about-application-in-generic-representation
3. /v1/inform-about-release-history
4. /v1/inform-about-release-history-in-generic-representation
5. /v1/list-ltps-and-fcs
6. /v1/start-application-in-generic-representation
7. /v1/list-applications
8. /v1/list-applications-in-generic-representation</t>
  </si>
  <si>
    <t>1. /v1/register-yourself
2. /v1/embed-yourself
3. /v1/redirect-service-request-information
4. /v1/redirect-oam-request-information
5. /v1/end-subscription
6. /v1/inquire-oam-request-approvals
7. /v1/update-client
8. /v1/redirect-topology-change-information
9. /v1/update-operation-key
10. /v1/update-operation-client
11. /v1/bequeath-your-data-and-die
12. /v1/register-application
13. /v1/deregister-application
14. /v1/regard-updated-approval-status
15. /v1/inquire-application-type-approvals
16. /v1/notify-deregistrations
17. /v1/notify-approvals
18. /v1/notify-withdrawn-approvals
19. /v1/relay-server-replacement
20. /v1/relay-operation-update</t>
  </si>
  <si>
    <t>Request body Attribute configured?</t>
  </si>
  <si>
    <t>Forwardings triggered?</t>
  </si>
  <si>
    <t>FC updated?</t>
  </si>
  <si>
    <t>1. /v1/deregister-application</t>
  </si>
  <si>
    <t>#### Testing:
- POST ExecutionAndTraceLog/v1/list-records-of-flow with 
   - IP and port from above
   - operation-key from above
   - DummyValue of x-correlator
   - checking response 
   - checking same record for containing DummyXCorrelator and 
1. application-name=NewRelease, operation-name=inquire-application-type-approvals,
2.  application-name=NewRelease, operation-name=notify-deregistrations,
3.  application-name=NewRelease, operation-name=notify-approvals
4.  application-name=NewRelease, operation-name=notify-withdrawn-approvals
5.  application-name=NewRelease,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</si>
  <si>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in-doubt</t>
  </si>
  <si>
    <t>##Gets end-subscription delete fc-port under DeregistrationNotification</t>
  </si>
  <si>
    <t xml:space="preserve">#### Testing:
- Checking for response code 204
- Getting CC, searching for the forwarding-construct DeregistrationNotification
 - searching for OUTPUT fc-port for previously chosen uuid and logical-termination-point (entry should be absent)
</t>
  </si>
  <si>
    <t>##Gets end-subscription delete fc-port under ApprovalNotification</t>
  </si>
  <si>
    <t>##Gets end-subscription delete fc-port under WithdrawnApprovalNotification</t>
  </si>
  <si>
    <t>## Gets ending subscription of DeregistrationNotification trigger delete-fc-port to ALT</t>
  </si>
  <si>
    <t>## Gets ending subscription of ApprovalNotification trigger delete-fc-port to ALT</t>
  </si>
  <si>
    <t>## Gets ending subscription of WithdrawnApprovalNotification trigger delete-fc-port to ALT</t>
  </si>
  <si>
    <t>## Get new-operation-name checked updated?</t>
  </si>
  <si>
    <t>basic services copy to other applications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</si>
  <si>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</si>
  <si>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-  new-application-port with random generated value within specified range
 - new-application-address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</si>
  <si>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with random generated dummy values (assure sufficiently high probability that set does not exist!)
- new-application-port according to chosen tcp-c
    -operation-key from above
    - reasonable parameters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</si>
  <si>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</si>
  <si>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</si>
  <si>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according to chosen tcp-c
- new-application-port  with random generated dummy value within specified range 
    -operation-key from above
    - reasonable parameters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</si>
  <si>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</si>
  <si>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</si>
  <si>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testing if the server is accepting the service request only if each of the attributes is complying the specification (for each attribute)</t>
  </si>
  <si>
    <t>Direct forwardings</t>
  </si>
  <si>
    <t>ALT forwardings</t>
  </si>
  <si>
    <r>
      <rPr>
        <sz val="8"/>
        <color theme="9"/>
        <rFont val="Calibri"/>
        <family val="2"/>
        <scheme val="minor"/>
      </rPr>
      <t>1. PromptForBequeathingDataCausesNewApplicationBeingRequestedToInquireForApplicationTypeApprovals
2. PromptForBequeathingDataCausesNewApplicationBeingRequestedToDocumentSubscriptionsForDeregistrationNotifications
3. PromptForBequeathingDataCausesNewApplicationBeingRequestedToDocumentSubscriptionsForApprovalNotifications:
4.PromptForBequeathingDataCausesNewApplicationBeingRequestedToDocumentSubscriptionsForWithdrawnApprovalNotifications
5. PromptForBequeathingDataCausesTransferOfListOfAlreadyRegisteredApplications
6. PromptForBequeathingDataCausesTARbeingRequestedToRedirectInfoAboutApprovalsToNewApplication
7. PromptForBequeathingDataCausesRequestForBroadcastingInfoAboutServerReplacement</t>
    </r>
    <r>
      <rPr>
        <sz val="8"/>
        <color theme="1"/>
        <rFont val="Calibri"/>
        <family val="2"/>
        <scheme val="minor"/>
      </rPr>
      <t xml:space="preserve">
</t>
    </r>
    <r>
      <rPr>
        <sz val="8"/>
        <color rgb="FFFF0000"/>
        <rFont val="Calibri"/>
        <family val="2"/>
        <scheme val="minor"/>
      </rPr>
      <t>8. PromptForBequeathingDataCausesRequestForDeregisteringOfOldRelease
9. PromptingNewReleaseForUpdatingServerCausesRequestForBroadcastingInfoAboutBackwardCompatibleUpdateOfOperation</t>
    </r>
    <r>
      <rPr>
        <sz val="8"/>
        <color theme="1"/>
        <rFont val="Calibri"/>
        <family val="2"/>
        <scheme val="minor"/>
      </rPr>
      <t xml:space="preserve">
-------------
10. ServiceRequestCausesLoggingRequest</t>
    </r>
  </si>
  <si>
    <r>
      <rPr>
        <sz val="8"/>
        <rFont val="Calibri"/>
        <family val="2"/>
        <scheme val="minor"/>
      </rPr>
      <t xml:space="preserve"> 1. ServiceRequestCausesLtpUpdateRequest
- newRelease http-c not present
- update release-number/address/port</t>
    </r>
    <r>
      <rPr>
        <sz val="8"/>
        <color theme="1"/>
        <rFont val="Calibri"/>
        <family val="2"/>
        <scheme val="minor"/>
      </rPr>
      <t xml:space="preserve">
</t>
    </r>
  </si>
  <si>
    <t>1. ServiceRequestCausesLtpUpdateRequest
2. ServiceRequestCausesLtpDeletionRequest
3. ServiceRequestCausesFcUpdateRequest
4. ServiceRequestCausesFcPortUpdateRequest
5. ServiceRequestCausesFcPortDeletionRequest</t>
  </si>
  <si>
    <t>1. ServiceRequestCausesLoggingRequest</t>
  </si>
  <si>
    <t>1. RegistrationCausesInquiryForApplicationTypeApproval
2. ServiceRequestCausesLoggingRequest</t>
  </si>
  <si>
    <t xml:space="preserve"> 1. ServiceRequestCausesLtpUpdateRequest
- new application-name and release-number
- update operation/address/port
2. ServiceRequestCausesFcUpdateRequest
- TypeApprovalCausesRequestForEmbedding
- ServerReplacementBroadcast
</t>
  </si>
  <si>
    <t>update-operation-client to be added?</t>
  </si>
  <si>
    <t>1. DeregistrationNotification
2. ServiceRequestCausesLoggingRequest</t>
  </si>
  <si>
    <t>1. ServiceRequestCausesLtpDeletionRequest
- deletes the http-c, tcp-c and op-c list</t>
  </si>
  <si>
    <t>1. TypeApprovalCausesRequestForEmbedding
2. ApprovalNotification 
3. WithdrawnApprovalNotification
4. ServiceRequestCausesLoggingRequest
5. PromptForRedirectingTopologyInformationCausesSendingAnInitialStateToALT (if application-name==ALT)</t>
  </si>
  <si>
    <t>1.  ServiceRequestCausesFcUpdateRequest
- ServerReplacementBroadcast
-OperationUpdateBroadcast
2. ServiceRequestCausesFcPortDeletionRequest
- ServerReplacementBroadcast
-OperationUpdateBroadcast</t>
  </si>
  <si>
    <t xml:space="preserve"> 1. ServiceRequestCausesLtpUpdateRequest
- regard-application of TAR</t>
  </si>
  <si>
    <t>1.  ServiceRequestCausesLtpUpdateRequest
- disregard-aplication
2. ServiceRequestCausesFcUpdateRequest
- DeregistrationNotification</t>
  </si>
  <si>
    <t>1.  ServiceRequestCausesLtpUpdateRequest
- regard-aplication
2. ServiceRequestCausesFcUpdateRequest
- ApprovalNotification</t>
  </si>
  <si>
    <t>1.  ServiceRequestCausesLtpUpdateRequest
- disregard-aplication
2. ServiceRequestCausesFcUpdateRequest
- WithdrawnApprovalNotification</t>
  </si>
  <si>
    <t>1. ServerReplacementBroadcast
2. ServiceRequestCausesLoggingRequest</t>
  </si>
  <si>
    <t>1. OperationUpdateBroadcast
2. ServiceRequestCausesLoggingRequest</t>
  </si>
  <si>
    <t>1. PromptForRegisteringCausesRegistrationRequest</t>
  </si>
  <si>
    <t>1.  ServiceRequestCausesLtpUpdateRequest
- update release-number/address/port</t>
  </si>
  <si>
    <t>2. PromptForEmbeddingCausesRequestForBequeathingData</t>
  </si>
  <si>
    <t>1.  ServiceRequestCausesLtpUpdateRequest
- update release-number/operation/address/port</t>
  </si>
  <si>
    <t xml:space="preserve"> 1.  ServiceRequestCausesLtpUpdateRequest</t>
  </si>
  <si>
    <t>1. ServiceRequestCausesLoggingRequest (only effect in fc)</t>
  </si>
  <si>
    <t>1. ServiceRequestCausesFcPortDeletionRequest</t>
  </si>
  <si>
    <t>OAM requests</t>
  </si>
  <si>
    <t>1. OamRequestCausesInquiryForAuthentication
2. OamRequestCausesLoggingRequest</t>
  </si>
  <si>
    <t>1. OamRequestCausesLtpUpdateRequest
2. OamRequestCausesLtpDeletionRequest
3. OamRequestCausesFcUpdateRequest
4. OamRequestCausesFcPortUpdateRequest
5. OamRequestCausesFcPortDeletionRequest</t>
  </si>
  <si>
    <t>#### Preparation:
- GETing CC (/core-model-1-4:control-construct)
   - searching CC for http-c uuid and corresponding tcp-c of ExecutionAndTraceLog, storing it for later verification request
   - searching CC for op-s of /v1/deregister-application storing operation-key
  - searching CC for forwarding-construct of DeregistrationNotification, and choosing random OUTPUT port, storing its corresponding http-c as randomTargetApplication
- GETting EaTL/CC (while using IP and port from above)
   - searching CC for op-c of /v1/list-records-of-flow, storing operation-key
- POST /v1/deregister-application with  
     - all dummy attributes generated 
     - 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</si>
  <si>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searching CC for forwarding-construct of WithdrawnApprovalNotification and choosing random OUTPUT port, storing its corresponding http-c as randomTargetApplication
- Getting TAR/CC, getting the operation-key of list-applications.
- POST TAR/v1/list-applications
  - operation-key from above
  - reasonable parameters
- randomly choose one NON-APPROVED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</si>
  <si>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choose application-name=ApplicationLayerTopology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</si>
  <si>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# Gets fc-port is updated for ServerReplacementBroadcast and OperationUpdateBroadcast</t>
  </si>
  <si>
    <t>#### Testing:
- checking for ResponseCode==204
- GETing CC (/core-model-1-4:control-construct)
- searching CC for http-c of application-name=dummyApplicationName and its corresponding tcp-c and op-c with posted values, store them
- search for FC ServerReplacementBroadcast and OperationUpdateBroadcast , and its OUTPUT fc-port is created with a fc-port, having logical-termination-point = created op-c of update-client</t>
  </si>
  <si>
    <t># Gets fc-port is deleted for ServerReplacementBroadcast and OperationUpdateBroadcast</t>
  </si>
  <si>
    <t>#### Testing:
- checking for ResponseCode==204
- GETing CC (/core-model-1-4:control-construct)
- search for FC ServerReplacementBroadcast and OperationUpdateBroadcast, and its OUTPUT fc-port is created with a fc-port not having the local-id of update-client operation</t>
  </si>
  <si>
    <t xml:space="preserve"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
- searching CC for http-c of application-name=dummyApplicationName and its corresponding tcp-c and op-c with posted values, store them
- search for FC ServerReplacementBroadcast and OperationUpdateBroadcast , and its OUTPUT fc-port is created with a fc-port, having logical-termination-point = uuid of created op-c of update-client, store the local-id
- POST /v1/regard-updated-approval-status with
  - all attributes filled with randomly chosen object from application-name and release-number of dummy application and approval-status != APPROVED
   -operation-key from above
   - reasonable parameter
</t>
  </si>
  <si>
    <t>## Gets client-update-operation update trigger update-ltp to ALT?</t>
  </si>
  <si>
    <t>#### Preparation:
- GETing CC (/core-model-1-4:control-construct)
        - searching CC for http-c uuid and corresponding tcp-c of ExecutionAndTraceLog storing it for later verification request
    - searching CC for op-s of /v1/notify-withdrawn-approvals, storing operation-key 
    - searching CC for forwarding-construct of WithdrawnApprovalNotification,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subscriber-port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</si>
  <si>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      - searching CC for op-s of /v1/notify-approvals, storing operation-key 
  - searching CC for forwarding-construct of 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subscriber-port  attribute with random dummy value
   -operation-key from above
   - all parameters with realistic values (incl. DummyXCorrelator)</t>
  </si>
  <si>
    <t xml:space="preserve">                  </t>
  </si>
  <si>
    <t>#### Preparation:
- GETing CC (/core-model-1-4:control-construct)
   - searching CC for http-c uuid and corresponding tcp-c of ExecutionAndTraceLog, storing it for later verification request
   - searching CC for op-s of /v1/bequeath-your-data-and-die, storing operation-key
  - find http-s from CC, store them
   - search for http-c, its corresponding tcp-c of OldRelease, store them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</si>
  <si>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>uuid pattern checked?</t>
  </si>
  <si>
    <t>GET</t>
  </si>
  <si>
    <t>PUT</t>
  </si>
  <si>
    <t>Individual part</t>
  </si>
  <si>
    <t>Core</t>
  </si>
  <si>
    <t>core-model-1-4:control-construct</t>
  </si>
  <si>
    <t xml:space="preserve">Basic part </t>
  </si>
  <si>
    <t>OperationServer</t>
  </si>
  <si>
    <t>HttpServer</t>
  </si>
  <si>
    <t>TcpServer</t>
  </si>
  <si>
    <t>OperationClient</t>
  </si>
  <si>
    <t>HttpClient</t>
  </si>
  <si>
    <t>TcpClient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</si>
  <si>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</si>
  <si>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</si>
  <si>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Requires:
- OamLog server to operate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</si>
  <si>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</si>
  <si>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</si>
  <si>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</si>
  <si>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</si>
  <si>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</si>
  <si>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</si>
  <si>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Service Layer</t>
  </si>
  <si>
    <t>testing if the request is get logged in oamLog application</t>
  </si>
  <si>
    <t>testing if the PUT request is carrying the expected attribute (no request body)</t>
  </si>
  <si>
    <t>Request body Attribute correctness</t>
  </si>
  <si>
    <t>testing if the attribute in the request body is complying the patterns</t>
  </si>
  <si>
    <t>all GET requests</t>
  </si>
  <si>
    <t>all PUT requests</t>
  </si>
  <si>
    <t>testing if the uuid parameter in the request URI is marking its pattern
actual pattern : -\d+-\d+-\d+-integer-p-\d{4}$
deviation possibilities : random string, application-name (random dummy value). release number-only numbers in three place holders, short , long. layer - something other than op-s, http-s, integer etc, last (only four digit number), different separator</t>
  </si>
  <si>
    <t>#### Preparation:
- GET/PUT [resource-under-test]</t>
  </si>
  <si>
    <t xml:space="preserve">#### Testing:
- Checking for response-code 200
- checking the response body for each attribute against the specification and load-file for completeness and correctness
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</si>
  <si>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</si>
  <si>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</si>
  <si>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</si>
  <si>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s</t>
  </si>
  <si>
    <t>GET/PUT</t>
  </si>
  <si>
    <t>tcp-client-interface-configuration/remote-address</t>
  </si>
  <si>
    <t>#### Clearance check:
- check if the respective instance is the same as the instance before update</t>
  </si>
  <si>
    <t>#### Clearance check:
- check if the control-construct is the same as initial instance</t>
  </si>
  <si>
    <t>response body completeness</t>
  </si>
  <si>
    <t>#### Clearance check:
- Check if the logical-temination-point instance is the same as initial configuration</t>
  </si>
  <si>
    <t>#### Clearance check:
- Check if the logical-termination-point instance is the same as initial configuration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</si>
  <si>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-GET control-construct, search for operation-client uuid of disregard-application of the random application. Find the fc OUTPUT-port list of DeregistrationNotificaton with logical-termination-point having value as the dummy etracted op-c of disregard-application
- POST  /v1/end-subscription with  
    - all attributes according to dummy  http-c and op-s 
    -operation-key from above
    - reasonable parameters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</si>
  <si>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</si>
  <si>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</si>
  <si>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</t>
  </si>
  <si>
    <t>#### Testing:
- checking for ResponseCode==204
- GETing CC (/core-model-1-4:control-construct)
- search for operation-client uuid of disregard-application of the random application. Find the fc OUTPUT-port list of DeregistrationNotificaton with logical-termination-point having value as the dummy etracted op-c of disregard-application</t>
  </si>
  <si>
    <t>#### Clearing:
-POST /v1/end-subscription
   - attributes filled with application-name, release-number=dummy Registered application-name amd release-number, 
subscription=notify-deregistrations
- POST /v1/deregister-application
  - attributes filled with values of dummy registerd applications</t>
  </si>
  <si>
    <t>#### Testing:
- checking for ResponseCode==204
- GETing CC (/core-model-1-4:control-construct)
- search for operation-client uuid of regard-application of the random application. Find the fc OUTPUT-port list of ApprovalNotificaton with logical-termination-point having value as the dummy etracted op-c of disregard-application</t>
  </si>
  <si>
    <t>#### Testing:
- checking for ResponseCode==204
- GETing CC (/core-model-1-4:control-construct)
- search for operation-client uuid of disregard-application of the random application. Find the fc OUTPUT-port list of WithdrawnApprovalNotificaton with logical-termination-point having value as the dummy etracted op-c of disregard-application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</si>
  <si>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/v1/deregister-application,/v1/notify-approvals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</si>
  <si>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/v1/deregister-application,/v1/notify-withdrawn-approvals storing them
- POST /v1/register-application
  - with attributes filled with random values
-POST /v1regard-updated-approval-statsus
   - with APPROVAL_STATUS=approved for the dummy application
-POST /v1/notify-withdrawn-approvals
   - with attributes filled with http andtcp-client values as the previously approved random application, subscriber-operation=/v1/disregard-application
</t>
  </si>
  <si>
    <t>#### Clearance check:
- Check if the logical-termination-point instance is the same as initial configuration
- Check if the forwarding-construct instance is the same as initial configuration</t>
  </si>
  <si>
    <t>#### Clearing:
-POST /v1/end-subscription
   - attributes filled with application-name, release-number=dummy Registered application-name amd release-number, 
subscription=notify-approvals
- POST /v1/deregister-application
  - attributes filled with values of dummy registerd applications</t>
  </si>
  <si>
    <t>#### Clearing:
-POST /v1/end-subscription
   - attributes filled with application-name, release-number=dummy Registered application-name amd release-number, 
subscription=notify-withdrawn-approvals
- POST /v1/deregister-application
  - attributes filled with values of dummy registerd applications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</si>
  <si>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/v1/notify-deregistrations,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
-POST /v1/notify-deregistrations
   - with attributes filled with http and tcp-client values as the previously approved random application, subscriber-operation=/v1/disregard-application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</si>
  <si>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/v1/notify-approvals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application- POST /v1/notify-approvals with
  - all attributes filled with randomly chosen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</si>
  <si>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/v1/notify-withdrawn-approvals,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application- POST /v1/notify-approvals with
- POST /v1/notify-withdrawn-approvals with
  - all attributes filled with randomly chosen
   -operation-key from above
   - reasonable parameter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</si>
  <si>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-GET control-construct, search for operation-client uuid of disregard-application of the random application. Find the fc OUTPUT-port list of 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</si>
  <si>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ApprovalNotification 
 - searching for OUTPUT fc-port for previously chosen uuid and logical-termination-point (entry should be absent)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</si>
  <si>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/v1/notify-withdrawn-approvals
   - with attributes filled with http and tcp-client values as the previously approved random application, subscriber-operation=/v1/idisregard-application
-GET control-construct, search for operation-client uuid of disregard-application of the random application. Find the fc OUTPUT-port list of WithdrawnApprovalNotification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</si>
  <si>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WithdrawnApprovalNotification 
 - searching for OUTPUT fc-port for previously chosen uuid and logical-termination-point (entry should be absent)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</si>
  <si>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</si>
  <si>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 POST  /v1/end-subscription with  
    - all attributes according to dummy  http-c and op-s 
    -operation-key from above
    - reasonable parameters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</si>
  <si>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/v1/notify-withdrawn-approvals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</si>
  <si>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>1. /v1/end-subscription
2. /v1/register-application
3. /v1/regard-updated-approval-status
4. /v1/notify-deregistrations
5. /v1/notify-approvals
6. /v1/notify-withdrawn-approvals</t>
  </si>
  <si>
    <t xml:space="preserve">1. /v1/register-application
2. /v1/regard-updated-approval-status
3. /v1/notify-deregistrations
4. /v1/notify-approvals
5. /v1/notify-withdrawn-approvals
</t>
  </si>
  <si>
    <t>1./v1/end-subscription
2. /v1/regard-updated-approval-status</t>
  </si>
  <si>
    <t xml:space="preserve"> </t>
  </si>
  <si>
    <r>
      <rPr>
        <sz val="8"/>
        <color theme="9"/>
        <rFont val="Calibri"/>
        <family val="2"/>
        <scheme val="minor"/>
      </rPr>
      <t>1. /v1/register-yourself</t>
    </r>
    <r>
      <rPr>
        <sz val="8"/>
        <color rgb="FFFF0000"/>
        <rFont val="Calibri"/>
        <family val="2"/>
        <scheme val="minor"/>
      </rPr>
      <t xml:space="preserve">
</t>
    </r>
    <r>
      <rPr>
        <sz val="8"/>
        <color theme="9"/>
        <rFont val="Calibri"/>
        <family val="2"/>
        <scheme val="minor"/>
      </rPr>
      <t>2. /v1/embed-yourself
3. /v1/redirect-service-request-information
4. /v1/redirect-oam-request-information
5. /v1/inquire-oam-request-approvals</t>
    </r>
    <r>
      <rPr>
        <sz val="8"/>
        <color rgb="FFFF0000"/>
        <rFont val="Calibri"/>
        <family val="2"/>
        <scheme val="minor"/>
      </rPr>
      <t xml:space="preserve">
</t>
    </r>
    <r>
      <rPr>
        <sz val="8"/>
        <color theme="9"/>
        <rFont val="Calibri"/>
        <family val="2"/>
        <scheme val="minor"/>
      </rPr>
      <t>6. /v1/update-client
7. /v1/redirect-topology-change-information
8. /v1/update-operation-key
9. /v1/update-operation-client
10. /v1/bequeath-your-data-and-die</t>
    </r>
    <r>
      <rPr>
        <sz val="8"/>
        <color rgb="FFFF0000"/>
        <rFont val="Calibri"/>
        <family val="2"/>
        <scheme val="minor"/>
      </rPr>
      <t xml:space="preserve">
</t>
    </r>
    <r>
      <rPr>
        <sz val="8"/>
        <color theme="9"/>
        <rFont val="Calibri"/>
        <family val="2"/>
        <scheme val="minor"/>
      </rPr>
      <t>11. /v1/register-application
12. /v1/deregister-application
13. /v1/inquire-application-type-approvals
14. /v1/notify-deregistrations
15. /v1/notify-approvals
16. /v1/notify-withdrawn-approvals</t>
    </r>
  </si>
  <si>
    <t>1. /v1/register-yourself
2. /v1/embed-yourself
3. /v1/redirect-service-request-information
4. /v1/redirect-oam-request-information
5. /v1/inquire-oam-request-approvals
6. /v1/update-client
7. /v1/redirect-topology-change-information
8. /v1/update-operation-key
9. /v1/update-operation-client
10. /v1/bequeath-your-data-and-die
11. /v1/register-application
12. /v1/inquire-application-type-approvals
13. /v1/notify-deregistrations
14. /v1/notify-approvals
15. /v1/notify-withdrawn-approvals</t>
  </si>
  <si>
    <t>1. /v1/register-yourself
2. /v1/embed-yourself
3. /v1/bequeath-your-data-and-die
4. /v1/register-application
5. /v1/deregister-application
6. /v1/regard-updated-approval-status
7. /v1/relay-server-replacement
8. /v1/relay-operation-update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</si>
</sst>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u/>
      <sz val="14"/>
      <color theme="1"/>
      <name val="Calibri"/>
      <family val="2"/>
      <scheme val="minor"/>
    </font>
    <font>
      <sz val="14"/>
      <color rgb="FF000000"/>
      <name val="Segoe U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sz val="7"/>
      <color theme="5"/>
      <name val="Calibri"/>
      <family val="2"/>
      <scheme val="minor"/>
    </font>
    <font>
      <sz val="8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7"/>
      <color theme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278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0" borderId="0" xfId="0" applyBorder="1"/>
    <xf numFmtId="0" fontId="6" fillId="3" borderId="4" xfId="0" applyFont="1" applyFill="1" applyBorder="1" applyAlignment="1">
      <alignment wrapText="1"/>
    </xf>
    <xf numFmtId="0" fontId="4" fillId="5" borderId="0" xfId="0" applyNumberFormat="1" applyFont="1" applyFill="1" applyBorder="1" applyAlignment="1">
      <alignment horizontal="left" vertical="top" wrapText="1"/>
    </xf>
    <xf numFmtId="0" fontId="4" fillId="5" borderId="1" xfId="0" applyNumberFormat="1" applyFont="1" applyFill="1" applyBorder="1" applyAlignment="1">
      <alignment horizontal="left" vertical="top" wrapText="1"/>
    </xf>
    <xf numFmtId="0" fontId="0" fillId="4" borderId="2" xfId="0" applyFill="1" applyBorder="1"/>
    <xf numFmtId="0" fontId="8" fillId="4" borderId="2" xfId="0" applyNumberFormat="1" applyFont="1" applyFill="1" applyBorder="1" applyAlignment="1">
      <alignment horizontal="left" vertical="top" wrapText="1"/>
    </xf>
    <xf numFmtId="0" fontId="4" fillId="4" borderId="2" xfId="0" applyNumberFormat="1" applyFont="1" applyFill="1" applyBorder="1" applyAlignment="1">
      <alignment horizontal="left" vertical="top" wrapText="1"/>
    </xf>
    <xf numFmtId="0" fontId="4" fillId="4" borderId="3" xfId="0" applyNumberFormat="1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Fill="1"/>
    <xf numFmtId="0" fontId="0" fillId="7" borderId="0" xfId="0" applyFill="1"/>
    <xf numFmtId="0" fontId="12" fillId="0" borderId="0" xfId="0" applyFont="1"/>
    <xf numFmtId="0" fontId="14" fillId="0" borderId="0" xfId="0" applyFont="1"/>
    <xf numFmtId="0" fontId="0" fillId="0" borderId="0" xfId="0" applyAlignment="1">
      <alignment vertical="top"/>
    </xf>
    <xf numFmtId="0" fontId="4" fillId="5" borderId="4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/>
    <xf numFmtId="0" fontId="7" fillId="0" borderId="3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4" fillId="4" borderId="2" xfId="2" applyNumberFormat="1" applyFont="1" applyFill="1" applyBorder="1" applyAlignment="1">
      <alignment horizontal="left" vertical="top" wrapText="1"/>
    </xf>
    <xf numFmtId="0" fontId="4" fillId="4" borderId="3" xfId="2" applyNumberFormat="1" applyFont="1" applyFill="1" applyBorder="1" applyAlignment="1">
      <alignment horizontal="left" vertical="top" wrapText="1"/>
    </xf>
    <xf numFmtId="0" fontId="4" fillId="0" borderId="5" xfId="2" applyNumberFormat="1" applyFont="1" applyFill="1" applyBorder="1" applyAlignment="1">
      <alignment horizontal="left" vertical="top" wrapText="1"/>
    </xf>
    <xf numFmtId="0" fontId="8" fillId="4" borderId="3" xfId="2" applyNumberFormat="1" applyFont="1" applyFill="1" applyBorder="1" applyAlignment="1">
      <alignment horizontal="left" vertical="top"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4" fillId="0" borderId="4" xfId="0" applyNumberFormat="1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8" borderId="0" xfId="0" applyFill="1"/>
    <xf numFmtId="0" fontId="4" fillId="8" borderId="4" xfId="0" applyNumberFormat="1" applyFont="1" applyFill="1" applyBorder="1" applyAlignment="1">
      <alignment horizontal="left" vertical="top" wrapText="1"/>
    </xf>
    <xf numFmtId="0" fontId="4" fillId="8" borderId="2" xfId="0" applyNumberFormat="1" applyFont="1" applyFill="1" applyBorder="1" applyAlignment="1">
      <alignment horizontal="left" vertical="top" wrapText="1"/>
    </xf>
    <xf numFmtId="0" fontId="8" fillId="8" borderId="2" xfId="0" applyNumberFormat="1" applyFont="1" applyFill="1" applyBorder="1" applyAlignment="1">
      <alignment horizontal="left" vertical="top" wrapText="1"/>
    </xf>
    <xf numFmtId="0" fontId="4" fillId="8" borderId="0" xfId="0" applyNumberFormat="1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0" xfId="0" applyFill="1" applyBorder="1"/>
    <xf numFmtId="0" fontId="8" fillId="4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0" xfId="0" applyFont="1" applyFill="1"/>
    <xf numFmtId="0" fontId="0" fillId="0" borderId="0" xfId="0" applyFill="1" applyAlignment="1">
      <alignment vertical="center"/>
    </xf>
    <xf numFmtId="0" fontId="0" fillId="0" borderId="8" xfId="0" applyBorder="1"/>
    <xf numFmtId="0" fontId="11" fillId="6" borderId="8" xfId="0" applyFont="1" applyFill="1" applyBorder="1"/>
    <xf numFmtId="0" fontId="12" fillId="0" borderId="8" xfId="0" applyFont="1" applyBorder="1"/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2" fillId="0" borderId="11" xfId="0" quotePrefix="1" applyFont="1" applyFill="1" applyBorder="1"/>
    <xf numFmtId="0" fontId="12" fillId="9" borderId="10" xfId="0" applyFont="1" applyFill="1" applyBorder="1"/>
    <xf numFmtId="0" fontId="0" fillId="0" borderId="10" xfId="0" applyBorder="1"/>
    <xf numFmtId="16" fontId="12" fillId="0" borderId="12" xfId="0" quotePrefix="1" applyNumberFormat="1" applyFont="1" applyBorder="1"/>
    <xf numFmtId="0" fontId="12" fillId="9" borderId="8" xfId="0" applyFont="1" applyFill="1" applyBorder="1"/>
    <xf numFmtId="0" fontId="12" fillId="0" borderId="12" xfId="0" quotePrefix="1" applyFont="1" applyFill="1" applyBorder="1"/>
    <xf numFmtId="0" fontId="12" fillId="0" borderId="12" xfId="0" quotePrefix="1" applyFont="1" applyBorder="1"/>
    <xf numFmtId="0" fontId="0" fillId="0" borderId="0" xfId="0" applyFill="1" applyBorder="1"/>
    <xf numFmtId="0" fontId="11" fillId="9" borderId="8" xfId="0" applyFont="1" applyFill="1" applyBorder="1"/>
    <xf numFmtId="0" fontId="12" fillId="10" borderId="0" xfId="0" applyFont="1" applyFill="1"/>
    <xf numFmtId="0" fontId="0" fillId="0" borderId="0" xfId="0" applyBorder="1" applyAlignment="1">
      <alignment vertical="center"/>
    </xf>
    <xf numFmtId="0" fontId="1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18" fillId="0" borderId="0" xfId="0" applyFont="1"/>
    <xf numFmtId="0" fontId="18" fillId="0" borderId="0" xfId="0" applyFont="1" applyBorder="1" applyAlignment="1">
      <alignment wrapText="1"/>
    </xf>
    <xf numFmtId="0" fontId="18" fillId="0" borderId="0" xfId="0" applyFont="1" applyBorder="1"/>
    <xf numFmtId="0" fontId="18" fillId="0" borderId="4" xfId="0" applyFont="1" applyBorder="1"/>
    <xf numFmtId="0" fontId="12" fillId="0" borderId="4" xfId="0" applyFont="1" applyBorder="1"/>
    <xf numFmtId="0" fontId="0" fillId="11" borderId="1" xfId="0" applyFont="1" applyFill="1" applyBorder="1" applyAlignment="1">
      <alignment vertical="top" wrapText="1"/>
    </xf>
    <xf numFmtId="0" fontId="18" fillId="0" borderId="1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7" fillId="11" borderId="13" xfId="0" applyFont="1" applyFill="1" applyBorder="1" applyAlignment="1" applyProtection="1">
      <alignment horizontal="left" vertical="top" wrapText="1"/>
      <protection locked="0"/>
    </xf>
    <xf numFmtId="0" fontId="12" fillId="11" borderId="13" xfId="0" applyFont="1" applyFill="1" applyBorder="1" applyAlignment="1">
      <alignment vertical="top" wrapText="1"/>
    </xf>
    <xf numFmtId="0" fontId="18" fillId="0" borderId="13" xfId="0" applyFont="1" applyBorder="1" applyAlignment="1">
      <alignment wrapText="1"/>
    </xf>
    <xf numFmtId="0" fontId="18" fillId="0" borderId="13" xfId="0" applyFont="1" applyBorder="1"/>
    <xf numFmtId="0" fontId="18" fillId="0" borderId="14" xfId="0" applyFont="1" applyBorder="1"/>
    <xf numFmtId="0" fontId="0" fillId="0" borderId="13" xfId="0" applyBorder="1"/>
    <xf numFmtId="0" fontId="0" fillId="0" borderId="14" xfId="0" applyBorder="1"/>
    <xf numFmtId="0" fontId="18" fillId="0" borderId="4" xfId="0" applyFont="1" applyBorder="1" applyAlignment="1">
      <alignment wrapText="1"/>
    </xf>
    <xf numFmtId="16" fontId="0" fillId="0" borderId="0" xfId="0" applyNumberFormat="1"/>
    <xf numFmtId="16" fontId="0" fillId="0" borderId="0" xfId="0" applyNumberFormat="1" applyAlignment="1">
      <alignment vertical="center"/>
    </xf>
    <xf numFmtId="0" fontId="0" fillId="9" borderId="0" xfId="0" applyFill="1"/>
    <xf numFmtId="0" fontId="0" fillId="10" borderId="0" xfId="0" applyFill="1"/>
    <xf numFmtId="0" fontId="0" fillId="0" borderId="2" xfId="0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16" fillId="6" borderId="0" xfId="0" applyFont="1" applyFill="1"/>
    <xf numFmtId="0" fontId="0" fillId="6" borderId="0" xfId="0" applyFill="1"/>
    <xf numFmtId="0" fontId="0" fillId="6" borderId="0" xfId="0" applyFill="1" applyAlignment="1">
      <alignment vertical="center"/>
    </xf>
    <xf numFmtId="0" fontId="11" fillId="6" borderId="0" xfId="0" applyFont="1" applyFill="1"/>
    <xf numFmtId="0" fontId="12" fillId="12" borderId="8" xfId="0" applyFont="1" applyFill="1" applyBorder="1"/>
    <xf numFmtId="0" fontId="12" fillId="12" borderId="10" xfId="0" applyFont="1" applyFill="1" applyBorder="1"/>
    <xf numFmtId="0" fontId="12" fillId="12" borderId="10" xfId="0" applyFont="1" applyFill="1" applyBorder="1" applyAlignment="1">
      <alignment vertical="center"/>
    </xf>
    <xf numFmtId="0" fontId="12" fillId="12" borderId="8" xfId="0" applyFont="1" applyFill="1" applyBorder="1" applyAlignment="1">
      <alignment vertical="center"/>
    </xf>
    <xf numFmtId="0" fontId="0" fillId="13" borderId="4" xfId="0" applyFill="1" applyBorder="1" applyAlignment="1">
      <alignment horizontal="left" vertical="top"/>
    </xf>
    <xf numFmtId="0" fontId="0" fillId="13" borderId="2" xfId="0" applyFill="1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13" borderId="0" xfId="0" applyFill="1"/>
    <xf numFmtId="0" fontId="0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Border="1"/>
    <xf numFmtId="0" fontId="14" fillId="0" borderId="8" xfId="0" applyFont="1" applyBorder="1" applyAlignment="1">
      <alignment vertical="center" wrapText="1"/>
    </xf>
    <xf numFmtId="0" fontId="12" fillId="14" borderId="8" xfId="0" applyFont="1" applyFill="1" applyBorder="1"/>
    <xf numFmtId="0" fontId="12" fillId="6" borderId="0" xfId="0" applyFont="1" applyFill="1" applyBorder="1" applyAlignment="1">
      <alignment horizontal="center"/>
    </xf>
    <xf numFmtId="0" fontId="0" fillId="5" borderId="0" xfId="0" applyFill="1"/>
    <xf numFmtId="0" fontId="12" fillId="0" borderId="12" xfId="0" applyFont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0" fillId="0" borderId="0" xfId="0" applyBorder="1" applyAlignment="1"/>
    <xf numFmtId="0" fontId="2" fillId="5" borderId="0" xfId="0" applyFont="1" applyFill="1" applyBorder="1" applyAlignment="1">
      <alignment horizontal="left" vertical="top"/>
    </xf>
    <xf numFmtId="0" fontId="5" fillId="8" borderId="0" xfId="2" applyNumberFormat="1" applyFont="1" applyFill="1" applyBorder="1" applyAlignment="1" applyProtection="1">
      <alignment horizontal="left" vertical="top" wrapText="1"/>
      <protection locked="0"/>
    </xf>
    <xf numFmtId="0" fontId="4" fillId="5" borderId="0" xfId="2" applyNumberFormat="1" applyFont="1" applyFill="1" applyBorder="1" applyAlignment="1">
      <alignment horizontal="left" vertical="top" wrapText="1"/>
    </xf>
    <xf numFmtId="0" fontId="4" fillId="5" borderId="1" xfId="2" applyNumberFormat="1" applyFont="1" applyFill="1" applyBorder="1" applyAlignment="1">
      <alignment horizontal="left" vertical="top" wrapText="1"/>
    </xf>
    <xf numFmtId="0" fontId="0" fillId="5" borderId="0" xfId="0" applyFill="1" applyBorder="1"/>
    <xf numFmtId="0" fontId="4" fillId="0" borderId="3" xfId="2" applyNumberFormat="1" applyFont="1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/>
    </xf>
    <xf numFmtId="0" fontId="4" fillId="4" borderId="4" xfId="2" applyNumberFormat="1" applyFont="1" applyFill="1" applyBorder="1" applyAlignment="1">
      <alignment horizontal="left" vertical="top" wrapText="1"/>
    </xf>
    <xf numFmtId="0" fontId="4" fillId="4" borderId="5" xfId="2" applyNumberFormat="1" applyFont="1" applyFill="1" applyBorder="1" applyAlignment="1">
      <alignment horizontal="left" vertical="top" wrapText="1"/>
    </xf>
    <xf numFmtId="0" fontId="8" fillId="4" borderId="4" xfId="0" applyNumberFormat="1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left" vertical="top" wrapText="1"/>
    </xf>
    <xf numFmtId="0" fontId="8" fillId="8" borderId="4" xfId="0" applyNumberFormat="1" applyFont="1" applyFill="1" applyBorder="1" applyAlignment="1">
      <alignment horizontal="left" vertical="top" wrapText="1"/>
    </xf>
    <xf numFmtId="0" fontId="8" fillId="4" borderId="5" xfId="2" applyNumberFormat="1" applyFont="1" applyFill="1" applyBorder="1" applyAlignment="1">
      <alignment horizontal="left" vertical="top" wrapText="1"/>
    </xf>
    <xf numFmtId="0" fontId="4" fillId="4" borderId="5" xfId="0" applyNumberFormat="1" applyFont="1" applyFill="1" applyBorder="1" applyAlignment="1">
      <alignment horizontal="left" vertical="top" wrapText="1"/>
    </xf>
    <xf numFmtId="0" fontId="8" fillId="4" borderId="5" xfId="0" applyNumberFormat="1" applyFont="1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4" fillId="5" borderId="2" xfId="0" applyNumberFormat="1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0" borderId="2" xfId="0" applyBorder="1"/>
    <xf numFmtId="0" fontId="0" fillId="4" borderId="3" xfId="0" applyFill="1" applyBorder="1" applyAlignment="1">
      <alignment horizontal="left" vertical="top" wrapText="1"/>
    </xf>
    <xf numFmtId="0" fontId="7" fillId="5" borderId="0" xfId="0" applyNumberFormat="1" applyFont="1" applyFill="1" applyBorder="1" applyAlignment="1">
      <alignment horizontal="left" vertical="top" wrapText="1"/>
    </xf>
    <xf numFmtId="0" fontId="20" fillId="5" borderId="2" xfId="0" applyFont="1" applyFill="1" applyBorder="1" applyAlignment="1">
      <alignment horizontal="left" vertical="top"/>
    </xf>
    <xf numFmtId="0" fontId="20" fillId="5" borderId="4" xfId="0" applyFont="1" applyFill="1" applyBorder="1" applyAlignment="1">
      <alignment horizontal="left" vertical="top"/>
    </xf>
    <xf numFmtId="0" fontId="20" fillId="5" borderId="0" xfId="0" applyFont="1" applyFill="1"/>
    <xf numFmtId="0" fontId="6" fillId="3" borderId="0" xfId="0" applyFont="1" applyFill="1" applyBorder="1" applyAlignment="1">
      <alignment wrapText="1"/>
    </xf>
    <xf numFmtId="0" fontId="0" fillId="8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1" fillId="12" borderId="8" xfId="0" applyFont="1" applyFill="1" applyBorder="1"/>
    <xf numFmtId="0" fontId="18" fillId="0" borderId="0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0" fillId="5" borderId="4" xfId="0" applyFill="1" applyBorder="1" applyAlignment="1">
      <alignment horizontal="left" vertical="top" wrapText="1"/>
    </xf>
    <xf numFmtId="0" fontId="9" fillId="2" borderId="0" xfId="1" applyFont="1" applyBorder="1" applyAlignment="1">
      <alignment horizontal="left" vertical="top" wrapText="1"/>
    </xf>
    <xf numFmtId="0" fontId="9" fillId="13" borderId="0" xfId="1" applyFont="1" applyFill="1" applyBorder="1" applyAlignment="1">
      <alignment horizontal="left" vertical="top" wrapText="1"/>
    </xf>
    <xf numFmtId="0" fontId="7" fillId="4" borderId="4" xfId="0" applyNumberFormat="1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4" fillId="5" borderId="17" xfId="2" applyNumberFormat="1" applyFont="1" applyFill="1" applyBorder="1" applyAlignment="1">
      <alignment horizontal="left" vertical="top" wrapText="1"/>
    </xf>
    <xf numFmtId="0" fontId="4" fillId="4" borderId="18" xfId="2" applyNumberFormat="1" applyFont="1" applyFill="1" applyBorder="1" applyAlignment="1">
      <alignment horizontal="left" vertical="top" wrapText="1"/>
    </xf>
    <xf numFmtId="0" fontId="0" fillId="0" borderId="17" xfId="0" applyBorder="1"/>
    <xf numFmtId="0" fontId="9" fillId="13" borderId="16" xfId="0" applyFont="1" applyFill="1" applyBorder="1" applyAlignment="1" applyProtection="1">
      <alignment horizontal="left" vertical="top" wrapText="1"/>
      <protection locked="0"/>
    </xf>
    <xf numFmtId="0" fontId="0" fillId="13" borderId="16" xfId="0" applyFill="1" applyBorder="1" applyAlignment="1" applyProtection="1">
      <alignment horizontal="left" vertical="top"/>
      <protection locked="0"/>
    </xf>
    <xf numFmtId="0" fontId="0" fillId="13" borderId="6" xfId="0" applyFill="1" applyBorder="1" applyAlignment="1" applyProtection="1">
      <alignment horizontal="left" vertical="top"/>
      <protection locked="0"/>
    </xf>
    <xf numFmtId="0" fontId="0" fillId="13" borderId="16" xfId="0" applyFill="1" applyBorder="1" applyProtection="1">
      <protection locked="0"/>
    </xf>
    <xf numFmtId="0" fontId="0" fillId="5" borderId="1" xfId="0" applyFill="1" applyBorder="1" applyAlignment="1">
      <alignment horizontal="left" vertical="top" wrapText="1"/>
    </xf>
    <xf numFmtId="0" fontId="0" fillId="0" borderId="5" xfId="0" applyBorder="1"/>
    <xf numFmtId="0" fontId="0" fillId="4" borderId="4" xfId="0" applyFill="1" applyBorder="1" applyAlignment="1">
      <alignment horizontal="left" vertical="top"/>
    </xf>
    <xf numFmtId="0" fontId="15" fillId="7" borderId="4" xfId="0" applyFont="1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20" fillId="5" borderId="4" xfId="0" applyFont="1" applyFill="1" applyBorder="1" applyAlignment="1">
      <alignment horizontal="left" vertical="top" wrapText="1"/>
    </xf>
    <xf numFmtId="0" fontId="7" fillId="4" borderId="2" xfId="0" applyNumberFormat="1" applyFont="1" applyFill="1" applyBorder="1" applyAlignment="1">
      <alignment horizontal="left" vertical="top" wrapText="1"/>
    </xf>
    <xf numFmtId="0" fontId="4" fillId="4" borderId="19" xfId="2" applyNumberFormat="1" applyFont="1" applyFill="1" applyBorder="1" applyAlignment="1">
      <alignment horizontal="left" vertical="top" wrapText="1"/>
    </xf>
    <xf numFmtId="0" fontId="0" fillId="13" borderId="7" xfId="0" applyFill="1" applyBorder="1" applyAlignment="1" applyProtection="1">
      <alignment horizontal="left" vertical="top"/>
      <protection locked="0"/>
    </xf>
    <xf numFmtId="0" fontId="0" fillId="0" borderId="3" xfId="0" applyBorder="1"/>
    <xf numFmtId="0" fontId="7" fillId="0" borderId="2" xfId="0" applyNumberFormat="1" applyFont="1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4" fillId="0" borderId="19" xfId="2" applyNumberFormat="1" applyFont="1" applyFill="1" applyBorder="1" applyAlignment="1">
      <alignment horizontal="left" vertical="top" wrapText="1"/>
    </xf>
    <xf numFmtId="0" fontId="0" fillId="5" borderId="2" xfId="0" applyFill="1" applyBorder="1"/>
    <xf numFmtId="0" fontId="25" fillId="0" borderId="8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0" fontId="26" fillId="12" borderId="8" xfId="0" applyFont="1" applyFill="1" applyBorder="1" applyAlignment="1">
      <alignment vertical="center"/>
    </xf>
    <xf numFmtId="0" fontId="12" fillId="15" borderId="8" xfId="0" applyFont="1" applyFill="1" applyBorder="1"/>
    <xf numFmtId="0" fontId="11" fillId="6" borderId="8" xfId="0" applyFont="1" applyFill="1" applyBorder="1" applyAlignment="1">
      <alignment vertical="top"/>
    </xf>
    <xf numFmtId="0" fontId="14" fillId="6" borderId="0" xfId="0" applyFont="1" applyFill="1" applyAlignment="1">
      <alignment horizontal="left" vertical="top"/>
    </xf>
    <xf numFmtId="0" fontId="14" fillId="6" borderId="0" xfId="0" applyFont="1" applyFill="1" applyAlignment="1">
      <alignment vertical="top" wrapText="1"/>
    </xf>
    <xf numFmtId="0" fontId="12" fillId="0" borderId="8" xfId="0" applyFont="1" applyBorder="1" applyAlignment="1">
      <alignment vertical="top"/>
    </xf>
    <xf numFmtId="0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2" fillId="0" borderId="9" xfId="0" applyFont="1" applyBorder="1" applyAlignment="1">
      <alignment vertical="top"/>
    </xf>
    <xf numFmtId="0" fontId="28" fillId="6" borderId="8" xfId="0" applyFont="1" applyFill="1" applyBorder="1" applyAlignment="1">
      <alignment vertical="top"/>
    </xf>
    <xf numFmtId="0" fontId="27" fillId="6" borderId="0" xfId="0" applyFont="1" applyFill="1" applyAlignment="1">
      <alignment horizontal="left" vertical="top"/>
    </xf>
    <xf numFmtId="0" fontId="29" fillId="6" borderId="0" xfId="0" applyFont="1" applyFill="1" applyAlignment="1">
      <alignment vertical="top" wrapText="1"/>
    </xf>
    <xf numFmtId="0" fontId="30" fillId="0" borderId="0" xfId="0" applyFont="1"/>
    <xf numFmtId="0" fontId="14" fillId="5" borderId="0" xfId="0" applyFont="1" applyFill="1" applyAlignment="1">
      <alignment horizontal="left" vertical="top"/>
    </xf>
    <xf numFmtId="0" fontId="12" fillId="0" borderId="9" xfId="0" applyFont="1" applyFill="1" applyBorder="1" applyAlignment="1">
      <alignment vertical="top"/>
    </xf>
    <xf numFmtId="0" fontId="0" fillId="6" borderId="0" xfId="0" applyFill="1" applyAlignment="1">
      <alignment vertical="top"/>
    </xf>
    <xf numFmtId="0" fontId="23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/>
    <xf numFmtId="0" fontId="8" fillId="0" borderId="2" xfId="0" applyNumberFormat="1" applyFont="1" applyFill="1" applyBorder="1" applyAlignment="1">
      <alignment horizontal="left" vertical="top" wrapText="1"/>
    </xf>
    <xf numFmtId="0" fontId="4" fillId="0" borderId="2" xfId="2" applyNumberFormat="1" applyFont="1" applyFill="1" applyBorder="1" applyAlignment="1">
      <alignment horizontal="left" vertical="top" wrapText="1"/>
    </xf>
    <xf numFmtId="0" fontId="9" fillId="16" borderId="0" xfId="1" applyFont="1" applyFill="1" applyBorder="1" applyAlignment="1">
      <alignment horizontal="left" vertical="top" wrapText="1"/>
    </xf>
    <xf numFmtId="0" fontId="0" fillId="16" borderId="0" xfId="0" applyFill="1" applyBorder="1" applyAlignment="1">
      <alignment horizontal="left" vertical="top"/>
    </xf>
    <xf numFmtId="0" fontId="0" fillId="16" borderId="0" xfId="0" applyFill="1"/>
    <xf numFmtId="0" fontId="4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2" applyNumberFormat="1" applyFont="1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0" fontId="9" fillId="13" borderId="21" xfId="0" applyFont="1" applyFill="1" applyBorder="1" applyAlignment="1" applyProtection="1">
      <alignment horizontal="left" vertical="top" wrapText="1"/>
      <protection locked="0"/>
    </xf>
    <xf numFmtId="0" fontId="0" fillId="13" borderId="21" xfId="0" applyFill="1" applyBorder="1"/>
    <xf numFmtId="0" fontId="24" fillId="12" borderId="8" xfId="0" applyFont="1" applyFill="1" applyBorder="1"/>
    <xf numFmtId="0" fontId="12" fillId="0" borderId="16" xfId="0" applyFont="1" applyFill="1" applyBorder="1" applyAlignment="1">
      <alignment vertical="top" wrapText="1"/>
    </xf>
    <xf numFmtId="0" fontId="18" fillId="0" borderId="16" xfId="0" applyFont="1" applyBorder="1" applyAlignment="1">
      <alignment wrapText="1"/>
    </xf>
    <xf numFmtId="0" fontId="18" fillId="0" borderId="16" xfId="0" applyFont="1" applyBorder="1"/>
    <xf numFmtId="0" fontId="18" fillId="0" borderId="6" xfId="0" applyFont="1" applyBorder="1"/>
    <xf numFmtId="0" fontId="12" fillId="0" borderId="16" xfId="0" applyFont="1" applyBorder="1"/>
    <xf numFmtId="0" fontId="12" fillId="0" borderId="6" xfId="0" applyFont="1" applyBorder="1"/>
    <xf numFmtId="0" fontId="0" fillId="13" borderId="0" xfId="0" applyFont="1" applyFill="1" applyBorder="1" applyAlignment="1">
      <alignment wrapText="1"/>
    </xf>
    <xf numFmtId="0" fontId="12" fillId="13" borderId="0" xfId="0" applyFont="1" applyFill="1" applyBorder="1" applyAlignment="1">
      <alignment vertical="top" wrapText="1"/>
    </xf>
    <xf numFmtId="0" fontId="18" fillId="13" borderId="0" xfId="0" applyFont="1" applyFill="1" applyBorder="1" applyAlignment="1">
      <alignment vertical="top" wrapText="1"/>
    </xf>
    <xf numFmtId="0" fontId="17" fillId="13" borderId="13" xfId="0" applyFont="1" applyFill="1" applyBorder="1" applyAlignment="1" applyProtection="1">
      <alignment horizontal="left" vertical="top" wrapText="1"/>
      <protection locked="0"/>
    </xf>
    <xf numFmtId="0" fontId="12" fillId="13" borderId="13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13" borderId="0" xfId="0" applyFill="1" applyAlignment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11" fillId="6" borderId="0" xfId="0" applyFont="1" applyFill="1" applyBorder="1"/>
    <xf numFmtId="0" fontId="0" fillId="3" borderId="0" xfId="0" applyFill="1" applyBorder="1" applyAlignment="1">
      <alignment horizontal="left" vertical="top" wrapText="1"/>
    </xf>
    <xf numFmtId="0" fontId="32" fillId="0" borderId="0" xfId="0" applyFont="1" applyBorder="1" applyAlignment="1">
      <alignment vertical="top" wrapText="1"/>
    </xf>
    <xf numFmtId="0" fontId="0" fillId="3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/>
    <xf numFmtId="0" fontId="0" fillId="3" borderId="0" xfId="0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22" fillId="0" borderId="0" xfId="0" applyFont="1" applyFill="1" applyBorder="1" applyAlignment="1">
      <alignment vertical="top" wrapText="1"/>
    </xf>
    <xf numFmtId="0" fontId="23" fillId="0" borderId="8" xfId="0" applyFont="1" applyFill="1" applyBorder="1" applyAlignment="1">
      <alignment vertical="top" wrapText="1"/>
    </xf>
    <xf numFmtId="0" fontId="0" fillId="0" borderId="13" xfId="0" applyBorder="1" applyAlignment="1">
      <alignment horizontal="left" vertical="top" wrapText="1"/>
    </xf>
    <xf numFmtId="0" fontId="4" fillId="5" borderId="13" xfId="0" applyNumberFormat="1" applyFont="1" applyFill="1" applyBorder="1" applyAlignment="1">
      <alignment horizontal="left" vertical="top" wrapText="1"/>
    </xf>
    <xf numFmtId="0" fontId="0" fillId="4" borderId="14" xfId="0" applyFill="1" applyBorder="1"/>
    <xf numFmtId="0" fontId="0" fillId="0" borderId="22" xfId="0" applyBorder="1"/>
    <xf numFmtId="0" fontId="0" fillId="0" borderId="22" xfId="0" applyBorder="1" applyAlignment="1">
      <alignment horizontal="left" vertical="top"/>
    </xf>
    <xf numFmtId="0" fontId="0" fillId="5" borderId="20" xfId="0" applyFill="1" applyBorder="1" applyAlignment="1">
      <alignment horizontal="left" vertical="top" wrapText="1"/>
    </xf>
    <xf numFmtId="0" fontId="8" fillId="4" borderId="23" xfId="0" applyNumberFormat="1" applyFont="1" applyFill="1" applyBorder="1" applyAlignment="1">
      <alignment horizontal="left" vertical="top" wrapText="1"/>
    </xf>
    <xf numFmtId="0" fontId="8" fillId="4" borderId="24" xfId="0" applyNumberFormat="1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24" xfId="0" applyBorder="1" applyAlignment="1">
      <alignment horizontal="left" vertical="top"/>
    </xf>
    <xf numFmtId="0" fontId="0" fillId="0" borderId="20" xfId="0" applyBorder="1"/>
    <xf numFmtId="0" fontId="23" fillId="0" borderId="0" xfId="0" applyFont="1" applyBorder="1" applyAlignment="1">
      <alignment vertical="top" wrapText="1"/>
    </xf>
    <xf numFmtId="0" fontId="23" fillId="0" borderId="16" xfId="0" applyFont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/>
    <xf numFmtId="0" fontId="0" fillId="3" borderId="0" xfId="0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2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2" fillId="6" borderId="0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2" fillId="6" borderId="15" xfId="0" applyFont="1" applyFill="1" applyBorder="1" applyAlignment="1">
      <alignment horizontal="center"/>
    </xf>
  </cellXfs>
  <cellStyles count="3">
    <cellStyle name="40% - Accent1" xfId="1" builtinId="3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27CFF7"/>
      <color rgb="FF9E5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1151374</xdr:colOff>
      <xdr:row>3</xdr:row>
      <xdr:rowOff>10467</xdr:rowOff>
    </xdr:from>
    <xdr:to>
      <xdr:col>15</xdr:col>
      <xdr:colOff>334945</xdr:colOff>
      <xdr:row>7</xdr:row>
      <xdr:rowOff>31401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51896" y="544286"/>
          <a:ext cx="2124807" cy="774560"/>
        </a:xfrm>
        <a:prstGeom prst="rect">
          <a:avLst/>
        </a:prstGeom>
        <a:solidFill>
          <a:srgbClr val="27CFF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bequeath-your-data-and-die,</a:t>
          </a:r>
          <a:r>
            <a:rPr lang="en-US" sz="1100" baseline="0"/>
            <a:t> </a:t>
          </a:r>
          <a:r>
            <a:rPr lang="en-US" sz="1100"/>
            <a:t>specification done for ALT, but except for direct</a:t>
          </a:r>
          <a:r>
            <a:rPr lang="en-US" sz="1100" baseline="0"/>
            <a:t> </a:t>
          </a:r>
          <a:r>
            <a:rPr lang="en-US" sz="1100"/>
            <a:t>forwardings - block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9"/>
  <sheetViews>
    <sheetView zoomScale="50" zoomScaleNormal="50" workbookViewId="0">
      <pane xSplit="1" ySplit="3" topLeftCell="N4" activePane="bottomRight" state="frozen"/>
      <selection activeCell="R156" sqref="R156"/>
      <selection pane="topRight" activeCell="R156" sqref="R156"/>
      <selection pane="bottomLeft" activeCell="R156" sqref="R156"/>
      <selection pane="bottomRight" activeCell="Q5" sqref="Q5"/>
    </sheetView>
  </sheetViews>
  <sheetFormatPr defaultRowHeight="15" x14ac:dyDescent="0.25"/>
  <cols>
    <col min="1" max="1" width="30.7109375" style="4" customWidth="1"/>
    <col min="2" max="2" width="70.7109375" style="125" customWidth="1"/>
    <col min="3" max="3" width="70.7109375" style="7" customWidth="1"/>
    <col min="4" max="4" width="70.7109375" style="13" customWidth="1"/>
    <col min="5" max="30" width="70.7109375" style="139" customWidth="1"/>
    <col min="31" max="31" width="70.7109375" customWidth="1"/>
  </cols>
  <sheetData>
    <row r="1" spans="1:30" s="1" customFormat="1" ht="18.75" x14ac:dyDescent="0.25">
      <c r="A1" s="159" t="s">
        <v>1</v>
      </c>
      <c r="B1" s="121"/>
      <c r="C1" s="25"/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s="2" customFormat="1" ht="18.75" x14ac:dyDescent="0.25">
      <c r="A2" s="159" t="s">
        <v>3</v>
      </c>
      <c r="B2" s="36"/>
      <c r="C2" s="173" t="s">
        <v>192</v>
      </c>
      <c r="D2" s="9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82" t="s">
        <v>178</v>
      </c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</row>
    <row r="3" spans="1:30" s="110" customFormat="1" ht="37.5" customHeight="1" x14ac:dyDescent="0.25">
      <c r="A3" s="160" t="s">
        <v>0</v>
      </c>
      <c r="B3" s="109" t="s">
        <v>2</v>
      </c>
      <c r="C3" s="107" t="s">
        <v>38</v>
      </c>
      <c r="D3" s="107" t="s">
        <v>100</v>
      </c>
      <c r="E3" s="108" t="s">
        <v>111</v>
      </c>
      <c r="F3" s="108" t="s">
        <v>144</v>
      </c>
      <c r="G3" s="108" t="s">
        <v>198</v>
      </c>
      <c r="H3" s="108" t="s">
        <v>251</v>
      </c>
      <c r="I3" s="108" t="s">
        <v>200</v>
      </c>
      <c r="J3" s="108" t="s">
        <v>201</v>
      </c>
      <c r="K3" s="108" t="s">
        <v>202</v>
      </c>
      <c r="L3" s="108" t="s">
        <v>203</v>
      </c>
      <c r="M3" s="108" t="s">
        <v>246</v>
      </c>
      <c r="N3" s="108" t="s">
        <v>193</v>
      </c>
      <c r="O3" s="108" t="s">
        <v>194</v>
      </c>
      <c r="P3" s="108" t="s">
        <v>332</v>
      </c>
      <c r="Q3" s="108" t="s">
        <v>196</v>
      </c>
      <c r="R3" s="108" t="s">
        <v>179</v>
      </c>
      <c r="S3" s="108" t="s">
        <v>180</v>
      </c>
      <c r="T3" s="108" t="s">
        <v>181</v>
      </c>
      <c r="U3" s="108" t="s">
        <v>182</v>
      </c>
      <c r="V3" s="108" t="s">
        <v>183</v>
      </c>
      <c r="W3" s="108" t="s">
        <v>184</v>
      </c>
      <c r="X3" s="108" t="s">
        <v>185</v>
      </c>
      <c r="Y3" s="108" t="s">
        <v>186</v>
      </c>
      <c r="Z3" s="108" t="s">
        <v>187</v>
      </c>
      <c r="AA3" s="108" t="s">
        <v>188</v>
      </c>
      <c r="AB3" s="108" t="s">
        <v>189</v>
      </c>
      <c r="AC3" s="108" t="s">
        <v>190</v>
      </c>
      <c r="AD3" s="108" t="s">
        <v>191</v>
      </c>
    </row>
    <row r="4" spans="1:30" s="44" customFormat="1" x14ac:dyDescent="0.25">
      <c r="A4" s="264" t="s">
        <v>4</v>
      </c>
      <c r="B4" s="122" t="s">
        <v>5</v>
      </c>
      <c r="C4" s="127" t="str">
        <f t="shared" ref="C4:AD4" si="0">$B$4</f>
        <v>## Is service idempotent?</v>
      </c>
      <c r="D4" s="127" t="str">
        <f t="shared" si="0"/>
        <v>## Is service idempotent?</v>
      </c>
      <c r="E4" s="43" t="str">
        <f t="shared" si="0"/>
        <v>## Is service idempotent?</v>
      </c>
      <c r="F4" s="43" t="str">
        <f t="shared" si="0"/>
        <v>## Is service idempotent?</v>
      </c>
      <c r="G4" s="43" t="str">
        <f t="shared" si="0"/>
        <v>## Is service idempotent?</v>
      </c>
      <c r="H4" s="43" t="str">
        <f t="shared" si="0"/>
        <v>## Is service idempotent?</v>
      </c>
      <c r="I4" s="43" t="str">
        <f t="shared" si="0"/>
        <v>## Is service idempotent?</v>
      </c>
      <c r="J4" s="43" t="str">
        <f t="shared" si="0"/>
        <v>## Is service idempotent?</v>
      </c>
      <c r="K4" s="43" t="str">
        <f t="shared" si="0"/>
        <v>## Is service idempotent?</v>
      </c>
      <c r="L4" s="43" t="str">
        <f t="shared" si="0"/>
        <v>## Is service idempotent?</v>
      </c>
      <c r="M4" s="43" t="str">
        <f t="shared" si="0"/>
        <v>## Is service idempotent?</v>
      </c>
      <c r="N4" s="43" t="str">
        <f t="shared" si="0"/>
        <v>## Is service idempotent?</v>
      </c>
      <c r="O4" s="43" t="str">
        <f t="shared" si="0"/>
        <v>## Is service idempotent?</v>
      </c>
      <c r="P4" s="43" t="str">
        <f t="shared" si="0"/>
        <v>## Is service idempotent?</v>
      </c>
      <c r="Q4" s="43" t="str">
        <f t="shared" si="0"/>
        <v>## Is service idempotent?</v>
      </c>
      <c r="R4" s="43" t="str">
        <f t="shared" si="0"/>
        <v>## Is service idempotent?</v>
      </c>
      <c r="S4" s="43" t="str">
        <f t="shared" si="0"/>
        <v>## Is service idempotent?</v>
      </c>
      <c r="T4" s="43" t="str">
        <f t="shared" si="0"/>
        <v>## Is service idempotent?</v>
      </c>
      <c r="U4" s="43" t="str">
        <f t="shared" si="0"/>
        <v>## Is service idempotent?</v>
      </c>
      <c r="V4" s="43" t="str">
        <f t="shared" si="0"/>
        <v>## Is service idempotent?</v>
      </c>
      <c r="W4" s="43" t="str">
        <f t="shared" si="0"/>
        <v>## Is service idempotent?</v>
      </c>
      <c r="X4" s="43" t="str">
        <f t="shared" si="0"/>
        <v>## Is service idempotent?</v>
      </c>
      <c r="Y4" s="43" t="str">
        <f t="shared" si="0"/>
        <v>## Is service idempotent?</v>
      </c>
      <c r="Z4" s="43" t="str">
        <f t="shared" si="0"/>
        <v>## Is service idempotent?</v>
      </c>
      <c r="AA4" s="43" t="str">
        <f t="shared" si="0"/>
        <v>## Is service idempotent?</v>
      </c>
      <c r="AB4" s="43" t="str">
        <f t="shared" si="0"/>
        <v>## Is service idempotent?</v>
      </c>
      <c r="AC4" s="43" t="str">
        <f t="shared" si="0"/>
        <v>## Is service idempotent?</v>
      </c>
      <c r="AD4" s="43" t="str">
        <f t="shared" si="0"/>
        <v>## Is service idempotent?</v>
      </c>
    </row>
    <row r="5" spans="1:30" ht="255" x14ac:dyDescent="0.25">
      <c r="A5" s="264"/>
      <c r="B5" s="123" t="s">
        <v>34</v>
      </c>
      <c r="C5" s="161" t="s">
        <v>110</v>
      </c>
      <c r="D5" s="161" t="s">
        <v>830</v>
      </c>
      <c r="E5" s="177" t="s">
        <v>112</v>
      </c>
      <c r="F5" s="177" t="s">
        <v>145</v>
      </c>
      <c r="G5" s="177" t="s">
        <v>232</v>
      </c>
      <c r="H5" s="177" t="s">
        <v>252</v>
      </c>
      <c r="I5" s="177" t="s">
        <v>287</v>
      </c>
      <c r="J5" s="177" t="s">
        <v>295</v>
      </c>
      <c r="K5" s="177" t="s">
        <v>308</v>
      </c>
      <c r="L5" s="177" t="s">
        <v>316</v>
      </c>
      <c r="M5" s="177" t="s">
        <v>324</v>
      </c>
      <c r="N5" s="177" t="str">
        <f>CONCATENATE("#### Preparation:
- POST ",N3,"
    - reasonable parameters")</f>
        <v>#### Preparation:
- POST /v1/inform-about-application
    - reasonable parameters</v>
      </c>
      <c r="O5" s="177" t="str">
        <f>CONCATENATE("#### Preparation:
- POST ",O3,"
    - reasonable parameters")</f>
        <v>#### Preparation:
- POST /v1/inform-about-application-in-generic-representation
    - reasonable parameters</v>
      </c>
      <c r="P5" s="177" t="str">
        <f>CONCATENATE("#### Preparation:
- POST ",P3,"
    - reasonable parameters")</f>
        <v>#### Preparation:
- POST  /v1/inform-about-release-history
    - reasonable parameters</v>
      </c>
      <c r="Q5" s="177" t="str">
        <f>CONCATENATE("#### Preparation:
- POST ",Q3,"
    - reasonable parameters")</f>
        <v>#### Preparation:
- POST /v1/inform-about-release-history-in-generic-representation
    - reasonable parameters</v>
      </c>
      <c r="R5" s="177" t="s">
        <v>614</v>
      </c>
      <c r="S5" s="177" t="str">
        <f>CONCATENATE("#### Preparation:
- GETing CC (/core-model-1-4:control-construct)
- searching CC for op-s of ",S3,", storing operation-key
- POST ",S3,"
    -operation-key from above
    - reasonable parameters")</f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5" s="177" t="s">
        <v>340</v>
      </c>
      <c r="U5" s="177" t="s">
        <v>347</v>
      </c>
      <c r="V5" s="177" t="s">
        <v>356</v>
      </c>
      <c r="W5" s="177" t="str">
        <f>CONCATENATE("#### Preparation:
- GETing CC (/core-model-1-4:control-construct)
- searching CC for op-s of ",W3,", storing operation-key
- POST ",W3,"
    -operation-key from above
    - reasonable parameters")</f>
        <v>#### Preparation:
- GETing CC (/core-model-1-4:control-construct)
- searching CC for op-s of /v1/list-applications, storing operation-key
- POST /v1/list-applications
    -operation-key from above
    - reasonable parameters</v>
      </c>
      <c r="X5" s="177" t="str">
        <f>CONCATENATE("#### Preparation:
- GETing CC (/core-model-1-4:control-construct)
- searching CC for op-s of ",X3,", storing operation-key
- POST ",X3,"
    -operation-key from above
    - reasonable parameters")</f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5" s="177" t="s">
        <v>476</v>
      </c>
      <c r="Z5" s="177" t="s">
        <v>484</v>
      </c>
      <c r="AA5" s="177" t="s">
        <v>492</v>
      </c>
      <c r="AB5" s="177" t="s">
        <v>500</v>
      </c>
      <c r="AC5" s="177" t="s">
        <v>508</v>
      </c>
      <c r="AD5" s="177" t="s">
        <v>514</v>
      </c>
    </row>
    <row r="6" spans="1:30" ht="45" x14ac:dyDescent="0.25">
      <c r="A6" s="264"/>
      <c r="B6" s="123" t="s">
        <v>35</v>
      </c>
      <c r="C6" s="128" t="s">
        <v>61</v>
      </c>
      <c r="D6" s="128" t="str">
        <f t="shared" ref="D6:I6" si="1">$C6</f>
        <v xml:space="preserve">#### Testing:
- checking for ResponseCode==204 (not 400 because of idempotence)
</v>
      </c>
      <c r="E6" s="28" t="str">
        <f t="shared" si="1"/>
        <v xml:space="preserve">#### Testing:
- checking for ResponseCode==204 (not 400 because of idempotence)
</v>
      </c>
      <c r="F6" s="28" t="str">
        <f t="shared" si="1"/>
        <v xml:space="preserve">#### Testing:
- checking for ResponseCode==204 (not 400 because of idempotence)
</v>
      </c>
      <c r="G6" s="28" t="str">
        <f t="shared" si="1"/>
        <v xml:space="preserve">#### Testing:
- checking for ResponseCode==204 (not 400 because of idempotence)
</v>
      </c>
      <c r="H6" s="28" t="str">
        <f t="shared" si="1"/>
        <v xml:space="preserve">#### Testing:
- checking for ResponseCode==204 (not 400 because of idempotence)
</v>
      </c>
      <c r="I6" s="28" t="str">
        <f t="shared" si="1"/>
        <v xml:space="preserve">#### Testing:
- checking for ResponseCode==204 (not 400 because of idempotence)
</v>
      </c>
      <c r="J6" s="153" t="s">
        <v>333</v>
      </c>
      <c r="K6" s="28" t="str">
        <f>$C6</f>
        <v xml:space="preserve">#### Testing:
- checking for ResponseCode==204 (not 400 because of idempotence)
</v>
      </c>
      <c r="L6" s="28" t="str">
        <f>$C6</f>
        <v xml:space="preserve">#### Testing:
- checking for ResponseCode==204 (not 400 because of idempotence)
</v>
      </c>
      <c r="M6" s="28" t="str">
        <f>$C6</f>
        <v xml:space="preserve">#### Testing:
- checking for ResponseCode==204 (not 400 because of idempotence)
</v>
      </c>
      <c r="N6" s="28" t="str">
        <f>$J6</f>
        <v>#### Testing:
- checking for ResponseCode==200(not 400 because of idempotence)</v>
      </c>
      <c r="O6" s="28" t="str">
        <f>$J6</f>
        <v>#### Testing:
- checking for ResponseCode==200(not 400 because of idempotence)</v>
      </c>
      <c r="P6" s="28" t="str">
        <f>$J6</f>
        <v>#### Testing:
- checking for ResponseCode==200(not 400 because of idempotence)</v>
      </c>
      <c r="Q6" s="28" t="str">
        <f>$J6</f>
        <v>#### Testing:
- checking for ResponseCode==200(not 400 because of idempotence)</v>
      </c>
      <c r="R6" s="28" t="str">
        <f>$C6</f>
        <v xml:space="preserve">#### Testing:
- checking for ResponseCode==204 (not 400 because of idempotence)
</v>
      </c>
      <c r="S6" s="28" t="str">
        <f>$J6</f>
        <v>#### Testing:
- checking for ResponseCode==200(not 400 because of idempotence)</v>
      </c>
      <c r="T6" s="28" t="str">
        <f>$C6</f>
        <v xml:space="preserve">#### Testing:
- checking for ResponseCode==204 (not 400 because of idempotence)
</v>
      </c>
      <c r="U6" s="28" t="str">
        <f>$C6</f>
        <v xml:space="preserve">#### Testing:
- checking for ResponseCode==204 (not 400 because of idempotence)
</v>
      </c>
      <c r="V6" s="28" t="str">
        <f>$C6</f>
        <v xml:space="preserve">#### Testing:
- checking for ResponseCode==204 (not 400 because of idempotence)
</v>
      </c>
      <c r="W6" s="28" t="str">
        <f>$J6</f>
        <v>#### Testing:
- checking for ResponseCode==200(not 400 because of idempotence)</v>
      </c>
      <c r="X6" s="28" t="str">
        <f>$J6</f>
        <v>#### Testing:
- checking for ResponseCode==200(not 400 because of idempotence)</v>
      </c>
      <c r="Y6" s="28" t="str">
        <f t="shared" ref="Y6:AD6" si="2">$C6</f>
        <v xml:space="preserve">#### Testing:
- checking for ResponseCode==204 (not 400 because of idempotence)
</v>
      </c>
      <c r="Z6" s="28" t="str">
        <f t="shared" si="2"/>
        <v xml:space="preserve">#### Testing:
- checking for ResponseCode==204 (not 400 because of idempotence)
</v>
      </c>
      <c r="AA6" s="28" t="str">
        <f t="shared" si="2"/>
        <v xml:space="preserve">#### Testing:
- checking for ResponseCode==204 (not 400 because of idempotence)
</v>
      </c>
      <c r="AB6" s="28" t="str">
        <f t="shared" si="2"/>
        <v xml:space="preserve">#### Testing:
- checking for ResponseCode==204 (not 400 because of idempotence)
</v>
      </c>
      <c r="AC6" s="28" t="str">
        <f t="shared" si="2"/>
        <v xml:space="preserve">#### Testing:
- checking for ResponseCode==204 (not 400 because of idempotence)
</v>
      </c>
      <c r="AD6" s="28" t="str">
        <f t="shared" si="2"/>
        <v xml:space="preserve">#### Testing:
- checking for ResponseCode==204 (not 400 because of idempotence)
</v>
      </c>
    </row>
    <row r="7" spans="1:30" s="22" customFormat="1" ht="45" x14ac:dyDescent="0.25">
      <c r="A7" s="264"/>
      <c r="B7" s="124" t="s">
        <v>6</v>
      </c>
      <c r="C7" s="129" t="str">
        <f t="shared" ref="C7:Q7" si="3">$B7</f>
        <v>#### Clearing:
- not applicable</v>
      </c>
      <c r="D7" s="129" t="str">
        <f t="shared" si="3"/>
        <v>#### Clearing:
- not applicable</v>
      </c>
      <c r="E7" s="29" t="str">
        <f t="shared" si="3"/>
        <v>#### Clearing:
- not applicable</v>
      </c>
      <c r="F7" s="29" t="str">
        <f t="shared" si="3"/>
        <v>#### Clearing:
- not applicable</v>
      </c>
      <c r="G7" s="29" t="str">
        <f t="shared" si="3"/>
        <v>#### Clearing:
- not applicable</v>
      </c>
      <c r="H7" s="29" t="str">
        <f t="shared" si="3"/>
        <v>#### Clearing:
- not applicable</v>
      </c>
      <c r="I7" s="29" t="str">
        <f t="shared" si="3"/>
        <v>#### Clearing:
- not applicable</v>
      </c>
      <c r="J7" s="29" t="str">
        <f t="shared" si="3"/>
        <v>#### Clearing:
- not applicable</v>
      </c>
      <c r="K7" s="29" t="str">
        <f t="shared" si="3"/>
        <v>#### Clearing:
- not applicable</v>
      </c>
      <c r="L7" s="29" t="str">
        <f t="shared" si="3"/>
        <v>#### Clearing:
- not applicable</v>
      </c>
      <c r="M7" s="29" t="str">
        <f t="shared" si="3"/>
        <v>#### Clearing:
- not applicable</v>
      </c>
      <c r="N7" s="29" t="str">
        <f t="shared" si="3"/>
        <v>#### Clearing:
- not applicable</v>
      </c>
      <c r="O7" s="29" t="str">
        <f t="shared" si="3"/>
        <v>#### Clearing:
- not applicable</v>
      </c>
      <c r="P7" s="29" t="str">
        <f t="shared" si="3"/>
        <v>#### Clearing:
- not applicable</v>
      </c>
      <c r="Q7" s="29" t="str">
        <f t="shared" si="3"/>
        <v>#### Clearing:
- not applicable</v>
      </c>
      <c r="R7" s="29" t="s">
        <v>624</v>
      </c>
      <c r="S7" s="29" t="str">
        <f t="shared" ref="S7:AD7" si="4">$B7</f>
        <v>#### Clearing:
- not applicable</v>
      </c>
      <c r="T7" s="29" t="str">
        <f t="shared" si="4"/>
        <v>#### Clearing:
- not applicable</v>
      </c>
      <c r="U7" s="29" t="str">
        <f t="shared" si="4"/>
        <v>#### Clearing:
- not applicable</v>
      </c>
      <c r="V7" s="29" t="str">
        <f t="shared" si="4"/>
        <v>#### Clearing:
- not applicable</v>
      </c>
      <c r="W7" s="29" t="str">
        <f t="shared" si="4"/>
        <v>#### Clearing:
- not applicable</v>
      </c>
      <c r="X7" s="29" t="str">
        <f t="shared" si="4"/>
        <v>#### Clearing:
- not applicable</v>
      </c>
      <c r="Y7" s="29" t="str">
        <f t="shared" si="4"/>
        <v>#### Clearing:
- not applicable</v>
      </c>
      <c r="Z7" s="29" t="str">
        <f t="shared" si="4"/>
        <v>#### Clearing:
- not applicable</v>
      </c>
      <c r="AA7" s="29" t="str">
        <f t="shared" si="4"/>
        <v>#### Clearing:
- not applicable</v>
      </c>
      <c r="AB7" s="29" t="str">
        <f t="shared" si="4"/>
        <v>#### Clearing:
- not applicable</v>
      </c>
      <c r="AC7" s="29" t="str">
        <f t="shared" si="4"/>
        <v>#### Clearing:
- not applicable</v>
      </c>
      <c r="AD7" s="29" t="str">
        <f t="shared" si="4"/>
        <v>#### Clearing:
- not applicable</v>
      </c>
    </row>
    <row r="8" spans="1:30" s="44" customFormat="1" x14ac:dyDescent="0.25">
      <c r="A8" s="264" t="s">
        <v>86</v>
      </c>
      <c r="B8" s="48" t="s">
        <v>7</v>
      </c>
      <c r="C8" s="127" t="str">
        <f t="shared" ref="C8:AD8" si="5">$B$8</f>
        <v>## Get parameters checked for completeness?</v>
      </c>
      <c r="D8" s="127" t="str">
        <f t="shared" si="5"/>
        <v>## Get parameters checked for completeness?</v>
      </c>
      <c r="E8" s="43" t="str">
        <f t="shared" si="5"/>
        <v>## Get parameters checked for completeness?</v>
      </c>
      <c r="F8" s="43" t="str">
        <f t="shared" si="5"/>
        <v>## Get parameters checked for completeness?</v>
      </c>
      <c r="G8" s="43" t="str">
        <f t="shared" si="5"/>
        <v>## Get parameters checked for completeness?</v>
      </c>
      <c r="H8" s="43" t="str">
        <f t="shared" si="5"/>
        <v>## Get parameters checked for completeness?</v>
      </c>
      <c r="I8" s="43" t="str">
        <f t="shared" si="5"/>
        <v>## Get parameters checked for completeness?</v>
      </c>
      <c r="J8" s="43" t="str">
        <f t="shared" si="5"/>
        <v>## Get parameters checked for completeness?</v>
      </c>
      <c r="K8" s="43" t="str">
        <f t="shared" si="5"/>
        <v>## Get parameters checked for completeness?</v>
      </c>
      <c r="L8" s="43" t="str">
        <f t="shared" si="5"/>
        <v>## Get parameters checked for completeness?</v>
      </c>
      <c r="M8" s="43" t="str">
        <f t="shared" si="5"/>
        <v>## Get parameters checked for completeness?</v>
      </c>
      <c r="N8" s="43" t="str">
        <f t="shared" si="5"/>
        <v>## Get parameters checked for completeness?</v>
      </c>
      <c r="O8" s="43" t="str">
        <f t="shared" si="5"/>
        <v>## Get parameters checked for completeness?</v>
      </c>
      <c r="P8" s="43" t="str">
        <f t="shared" si="5"/>
        <v>## Get parameters checked for completeness?</v>
      </c>
      <c r="Q8" s="43" t="str">
        <f t="shared" si="5"/>
        <v>## Get parameters checked for completeness?</v>
      </c>
      <c r="R8" s="43" t="str">
        <f t="shared" si="5"/>
        <v>## Get parameters checked for completeness?</v>
      </c>
      <c r="S8" s="43" t="str">
        <f t="shared" si="5"/>
        <v>## Get parameters checked for completeness?</v>
      </c>
      <c r="T8" s="43" t="str">
        <f t="shared" si="5"/>
        <v>## Get parameters checked for completeness?</v>
      </c>
      <c r="U8" s="43" t="str">
        <f t="shared" si="5"/>
        <v>## Get parameters checked for completeness?</v>
      </c>
      <c r="V8" s="43" t="str">
        <f t="shared" si="5"/>
        <v>## Get parameters checked for completeness?</v>
      </c>
      <c r="W8" s="43" t="str">
        <f t="shared" si="5"/>
        <v>## Get parameters checked for completeness?</v>
      </c>
      <c r="X8" s="43" t="str">
        <f t="shared" si="5"/>
        <v>## Get parameters checked for completeness?</v>
      </c>
      <c r="Y8" s="43" t="str">
        <f t="shared" si="5"/>
        <v>## Get parameters checked for completeness?</v>
      </c>
      <c r="Z8" s="43" t="str">
        <f t="shared" si="5"/>
        <v>## Get parameters checked for completeness?</v>
      </c>
      <c r="AA8" s="43" t="str">
        <f t="shared" si="5"/>
        <v>## Get parameters checked for completeness?</v>
      </c>
      <c r="AB8" s="43" t="str">
        <f t="shared" si="5"/>
        <v>## Get parameters checked for completeness?</v>
      </c>
      <c r="AC8" s="43" t="str">
        <f t="shared" si="5"/>
        <v>## Get parameters checked for completeness?</v>
      </c>
      <c r="AD8" s="43" t="str">
        <f t="shared" si="5"/>
        <v>## Get parameters checked for completeness?</v>
      </c>
    </row>
    <row r="9" spans="1:30" ht="285" x14ac:dyDescent="0.25">
      <c r="A9" s="264"/>
      <c r="B9" s="5" t="s">
        <v>36</v>
      </c>
      <c r="C9" s="130" t="str">
        <f>CONCATENATE("#### Preparation:
- GETing CC (/core-model-1-4:control-construct
- searching CC for op-s of ",C3,", storing operation-key
- POST ",C3," with  
   - operation-key from above
   - all parameters with realistic values,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all parameters with realistic values, BUT one randomly chosen parameter (user, originator, x-correlator, trace-indicator or customer-journey) missing (not empty string!)</v>
      </c>
      <c r="D9" s="130" t="s">
        <v>831</v>
      </c>
      <c r="E9" s="8" t="s">
        <v>113</v>
      </c>
      <c r="F9" s="8" t="s">
        <v>146</v>
      </c>
      <c r="G9" s="8" t="s">
        <v>233</v>
      </c>
      <c r="H9" s="8" t="s">
        <v>253</v>
      </c>
      <c r="I9" s="8" t="s">
        <v>288</v>
      </c>
      <c r="J9" s="8" t="s">
        <v>296</v>
      </c>
      <c r="K9" s="8" t="s">
        <v>309</v>
      </c>
      <c r="L9" s="8" t="s">
        <v>317</v>
      </c>
      <c r="M9" s="8" t="s">
        <v>325</v>
      </c>
      <c r="N9" s="153" t="str">
        <f>CONCATENATE("#### Preparation:
- POST ",N3,"
     - all parameters with realistic values, BUT one randomly chosen parameter (user, originator, x-correlator, trace-indicator or customer-journey) missing (not empty string!)")</f>
        <v>#### Preparation:
- POST /v1/inform-about-application
     - all parameters with realistic values, BUT one randomly chosen parameter (user, originator, x-correlator, trace-indicator or customer-journey) missing (not empty string!)</v>
      </c>
      <c r="O9" s="153" t="str">
        <f>CONCATENATE("#### Preparation:
- POST ",O3,"
     - all parameters with realistic values, BUT one randomly chosen parameter (user, originator, x-correlator, trace-indicator or customer-journey) missing (not empty string!)")</f>
        <v>#### Preparation:
- POST /v1/inform-about-application-in-generic-representation
     - all parameters with realistic values, BUT one randomly chosen parameter (user, originator, x-correlator, trace-indicator or customer-journey) missing (not empty string!)</v>
      </c>
      <c r="P9" s="153" t="str">
        <f>CONCATENATE("#### Preparation:
- POST ",P3,"
     - all parameters with realistic values, BUT one randomly chosen parameter (user, originator, x-correlator, trace-indicator or customer-journey) missing (not empty string!)")</f>
        <v>#### Preparation:
- POST  /v1/inform-about-release-history
     - all parameters with realistic values, BUT one randomly chosen parameter (user, originator, x-correlator, trace-indicator or customer-journey) missing (not empty string!)</v>
      </c>
      <c r="Q9" s="153" t="str">
        <f>CONCATENATE("#### Preparation:
- POST ",Q3,"
     - all parameters with realistic values, BUT one randomly chosen parameter (user, originator, x-correlator, trace-indicator or customer-journey) missing (not empty string!)")</f>
        <v>#### Preparation:
- POST /v1/inform-about-release-history-in-generic-representation
     - all parameters with realistic values, BUT one randomly chosen parameter (user, originator, x-correlator, trace-indicator or customer-journey) missing (not empty string!)</v>
      </c>
      <c r="R9" s="153" t="s">
        <v>615</v>
      </c>
      <c r="S9" s="153" t="str">
        <f>CONCATENATE("#### Preparation:
- GETing CC (/core-model-1-4:control-construct)
- searching CC for op-s of ",S3,", storing operation-key
- POST ",S3,"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/v1/start-application-in-generic-representation, storing operation-key
- POST /v1/start-application-in-generic-representation
    -operation-key from above
     - all parameters with realistic values, BUT one randomly chosen parameter (user, originator, x-correlator, trace-indicator or customer-journey) missing (not empty string!)</v>
      </c>
      <c r="T9" s="153" t="s">
        <v>341</v>
      </c>
      <c r="U9" s="153" t="s">
        <v>348</v>
      </c>
      <c r="V9" s="153" t="s">
        <v>357</v>
      </c>
      <c r="W9" s="153" t="str">
        <f>CONCATENATE("#### Preparation:
- GETing CC (/core-model-1-4:control-construct)
- searching CC for op-s of ",W3,", storing operation-key
- POST ",W3,"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- POST /v1/list-applications
    -operation-key from above
     - all parameters with realistic values, BUT one randomly chosen parameter (user, originator, x-correlator, trace-indicator or customer-journey) missing (not empty string!)</v>
      </c>
      <c r="X9" s="153" t="str">
        <f>CONCATENATE("#### Preparation:
- GETing CC (/core-model-1-4:control-construct)
- searching CC for op-s of ",X3,", storing operation-key
- POST ",X3,"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 one randomly chosen parameter (user, originator, x-correlator, trace-indicator or customer-journey) missing (not empty string!)</v>
      </c>
      <c r="Y9" s="153" t="s">
        <v>477</v>
      </c>
      <c r="Z9" s="153" t="s">
        <v>485</v>
      </c>
      <c r="AA9" s="153" t="s">
        <v>493</v>
      </c>
      <c r="AB9" s="153" t="s">
        <v>501</v>
      </c>
      <c r="AC9" s="153" t="s">
        <v>509</v>
      </c>
      <c r="AD9" s="153" t="s">
        <v>515</v>
      </c>
    </row>
    <row r="10" spans="1:30" ht="30" x14ac:dyDescent="0.25">
      <c r="A10" s="264"/>
      <c r="B10" s="5" t="s">
        <v>8</v>
      </c>
      <c r="C10" s="131" t="str">
        <f t="shared" ref="C10:AD10" si="6">$B10</f>
        <v>#### Testing:
- checking for ResponseCode == 400</v>
      </c>
      <c r="D10" s="131" t="str">
        <f t="shared" si="6"/>
        <v>#### Testing:
- checking for ResponseCode == 400</v>
      </c>
      <c r="E10" s="9" t="str">
        <f t="shared" si="6"/>
        <v>#### Testing:
- checking for ResponseCode == 400</v>
      </c>
      <c r="F10" s="9" t="str">
        <f t="shared" si="6"/>
        <v>#### Testing:
- checking for ResponseCode == 400</v>
      </c>
      <c r="G10" s="9" t="str">
        <f t="shared" si="6"/>
        <v>#### Testing:
- checking for ResponseCode == 400</v>
      </c>
      <c r="H10" s="9" t="str">
        <f t="shared" si="6"/>
        <v>#### Testing:
- checking for ResponseCode == 400</v>
      </c>
      <c r="I10" s="9" t="str">
        <f t="shared" si="6"/>
        <v>#### Testing:
- checking for ResponseCode == 400</v>
      </c>
      <c r="J10" s="9" t="str">
        <f t="shared" si="6"/>
        <v>#### Testing:
- checking for ResponseCode == 400</v>
      </c>
      <c r="K10" s="9" t="str">
        <f t="shared" si="6"/>
        <v>#### Testing:
- checking for ResponseCode == 400</v>
      </c>
      <c r="L10" s="9" t="str">
        <f t="shared" si="6"/>
        <v>#### Testing:
- checking for ResponseCode == 400</v>
      </c>
      <c r="M10" s="9" t="str">
        <f t="shared" si="6"/>
        <v>#### Testing:
- checking for ResponseCode == 400</v>
      </c>
      <c r="N10" s="9" t="str">
        <f t="shared" si="6"/>
        <v>#### Testing:
- checking for ResponseCode == 400</v>
      </c>
      <c r="O10" s="9" t="str">
        <f t="shared" si="6"/>
        <v>#### Testing:
- checking for ResponseCode == 400</v>
      </c>
      <c r="P10" s="9" t="str">
        <f t="shared" si="6"/>
        <v>#### Testing:
- checking for ResponseCode == 400</v>
      </c>
      <c r="Q10" s="9" t="str">
        <f t="shared" si="6"/>
        <v>#### Testing:
- checking for ResponseCode == 400</v>
      </c>
      <c r="R10" s="9" t="str">
        <f t="shared" si="6"/>
        <v>#### Testing:
- checking for ResponseCode == 400</v>
      </c>
      <c r="S10" s="9" t="str">
        <f t="shared" si="6"/>
        <v>#### Testing:
- checking for ResponseCode == 400</v>
      </c>
      <c r="T10" s="9" t="str">
        <f t="shared" si="6"/>
        <v>#### Testing:
- checking for ResponseCode == 400</v>
      </c>
      <c r="U10" s="9" t="str">
        <f t="shared" si="6"/>
        <v>#### Testing:
- checking for ResponseCode == 400</v>
      </c>
      <c r="V10" s="9" t="str">
        <f t="shared" si="6"/>
        <v>#### Testing:
- checking for ResponseCode == 400</v>
      </c>
      <c r="W10" s="9" t="str">
        <f t="shared" si="6"/>
        <v>#### Testing:
- checking for ResponseCode == 400</v>
      </c>
      <c r="X10" s="9" t="str">
        <f t="shared" si="6"/>
        <v>#### Testing:
- checking for ResponseCode == 400</v>
      </c>
      <c r="Y10" s="9" t="str">
        <f t="shared" si="6"/>
        <v>#### Testing:
- checking for ResponseCode == 400</v>
      </c>
      <c r="Z10" s="9" t="str">
        <f t="shared" si="6"/>
        <v>#### Testing:
- checking for ResponseCode == 400</v>
      </c>
      <c r="AA10" s="9" t="str">
        <f t="shared" si="6"/>
        <v>#### Testing:
- checking for ResponseCode == 400</v>
      </c>
      <c r="AB10" s="9" t="str">
        <f t="shared" si="6"/>
        <v>#### Testing:
- checking for ResponseCode == 400</v>
      </c>
      <c r="AC10" s="9" t="str">
        <f t="shared" si="6"/>
        <v>#### Testing:
- checking for ResponseCode == 400</v>
      </c>
      <c r="AD10" s="9" t="str">
        <f t="shared" si="6"/>
        <v>#### Testing:
- checking for ResponseCode == 400</v>
      </c>
    </row>
    <row r="11" spans="1:30" s="22" customFormat="1" ht="45" x14ac:dyDescent="0.25">
      <c r="A11" s="264"/>
      <c r="B11" s="124" t="str">
        <f t="shared" ref="B11:Q11" si="7">$B7</f>
        <v>#### Clearing:
- not applicable</v>
      </c>
      <c r="C11" s="30" t="str">
        <f t="shared" si="7"/>
        <v>#### Clearing:
- not applicable</v>
      </c>
      <c r="D11" s="30" t="str">
        <f t="shared" si="7"/>
        <v>#### Clearing:
- not applicable</v>
      </c>
      <c r="E11" s="126" t="str">
        <f t="shared" si="7"/>
        <v>#### Clearing:
- not applicable</v>
      </c>
      <c r="F11" s="126" t="str">
        <f t="shared" si="7"/>
        <v>#### Clearing:
- not applicable</v>
      </c>
      <c r="G11" s="126" t="str">
        <f t="shared" si="7"/>
        <v>#### Clearing:
- not applicable</v>
      </c>
      <c r="H11" s="126" t="str">
        <f t="shared" si="7"/>
        <v>#### Clearing:
- not applicable</v>
      </c>
      <c r="I11" s="126" t="str">
        <f t="shared" si="7"/>
        <v>#### Clearing:
- not applicable</v>
      </c>
      <c r="J11" s="126" t="str">
        <f t="shared" si="7"/>
        <v>#### Clearing:
- not applicable</v>
      </c>
      <c r="K11" s="126" t="str">
        <f t="shared" si="7"/>
        <v>#### Clearing:
- not applicable</v>
      </c>
      <c r="L11" s="126" t="str">
        <f t="shared" si="7"/>
        <v>#### Clearing:
- not applicable</v>
      </c>
      <c r="M11" s="126" t="str">
        <f t="shared" si="7"/>
        <v>#### Clearing:
- not applicable</v>
      </c>
      <c r="N11" s="126" t="str">
        <f t="shared" si="7"/>
        <v>#### Clearing:
- not applicable</v>
      </c>
      <c r="O11" s="126" t="str">
        <f t="shared" si="7"/>
        <v>#### Clearing:
- not applicable</v>
      </c>
      <c r="P11" s="126" t="str">
        <f t="shared" si="7"/>
        <v>#### Clearing:
- not applicable</v>
      </c>
      <c r="Q11" s="126" t="str">
        <f t="shared" si="7"/>
        <v>#### Clearing:
- not applicable</v>
      </c>
      <c r="R11" s="126" t="str">
        <f>$R7</f>
        <v>#### Clearing:
- PUT NewRelease/remote-address with original value
- PUT NewRelease/remote-port with original value</v>
      </c>
      <c r="S11" s="126" t="str">
        <f t="shared" ref="S11:AD11" si="8">$B7</f>
        <v>#### Clearing:
- not applicable</v>
      </c>
      <c r="T11" s="126" t="str">
        <f t="shared" si="8"/>
        <v>#### Clearing:
- not applicable</v>
      </c>
      <c r="U11" s="126" t="str">
        <f t="shared" si="8"/>
        <v>#### Clearing:
- not applicable</v>
      </c>
      <c r="V11" s="126" t="str">
        <f t="shared" si="8"/>
        <v>#### Clearing:
- not applicable</v>
      </c>
      <c r="W11" s="126" t="str">
        <f t="shared" si="8"/>
        <v>#### Clearing:
- not applicable</v>
      </c>
      <c r="X11" s="126" t="str">
        <f t="shared" si="8"/>
        <v>#### Clearing:
- not applicable</v>
      </c>
      <c r="Y11" s="126" t="str">
        <f t="shared" si="8"/>
        <v>#### Clearing:
- not applicable</v>
      </c>
      <c r="Z11" s="126" t="str">
        <f t="shared" si="8"/>
        <v>#### Clearing:
- not applicable</v>
      </c>
      <c r="AA11" s="126" t="str">
        <f t="shared" si="8"/>
        <v>#### Clearing:
- not applicable</v>
      </c>
      <c r="AB11" s="126" t="str">
        <f t="shared" si="8"/>
        <v>#### Clearing:
- not applicable</v>
      </c>
      <c r="AC11" s="126" t="str">
        <f t="shared" si="8"/>
        <v>#### Clearing:
- not applicable</v>
      </c>
      <c r="AD11" s="126" t="str">
        <f t="shared" si="8"/>
        <v>#### Clearing:
- not applicable</v>
      </c>
    </row>
    <row r="12" spans="1:30" s="44" customFormat="1" x14ac:dyDescent="0.25">
      <c r="A12" s="264" t="s">
        <v>535</v>
      </c>
      <c r="B12" s="48" t="s">
        <v>63</v>
      </c>
      <c r="C12" s="45" t="str">
        <f t="shared" ref="C12:AD12" si="9">$B$12</f>
        <v>## Gets user checked for compliance with specification?</v>
      </c>
      <c r="D12" s="45" t="str">
        <f t="shared" si="9"/>
        <v>## Gets user checked for compliance with specification?</v>
      </c>
      <c r="E12" s="46" t="str">
        <f t="shared" si="9"/>
        <v>## Gets user checked for compliance with specification?</v>
      </c>
      <c r="F12" s="46" t="str">
        <f t="shared" si="9"/>
        <v>## Gets user checked for compliance with specification?</v>
      </c>
      <c r="G12" s="46" t="str">
        <f t="shared" si="9"/>
        <v>## Gets user checked for compliance with specification?</v>
      </c>
      <c r="H12" s="46" t="str">
        <f t="shared" si="9"/>
        <v>## Gets user checked for compliance with specification?</v>
      </c>
      <c r="I12" s="46" t="str">
        <f t="shared" si="9"/>
        <v>## Gets user checked for compliance with specification?</v>
      </c>
      <c r="J12" s="46" t="str">
        <f t="shared" si="9"/>
        <v>## Gets user checked for compliance with specification?</v>
      </c>
      <c r="K12" s="46" t="str">
        <f t="shared" si="9"/>
        <v>## Gets user checked for compliance with specification?</v>
      </c>
      <c r="L12" s="46" t="str">
        <f t="shared" si="9"/>
        <v>## Gets user checked for compliance with specification?</v>
      </c>
      <c r="M12" s="46" t="str">
        <f t="shared" si="9"/>
        <v>## Gets user checked for compliance with specification?</v>
      </c>
      <c r="N12" s="46" t="str">
        <f t="shared" si="9"/>
        <v>## Gets user checked for compliance with specification?</v>
      </c>
      <c r="O12" s="46" t="str">
        <f t="shared" si="9"/>
        <v>## Gets user checked for compliance with specification?</v>
      </c>
      <c r="P12" s="46" t="str">
        <f t="shared" si="9"/>
        <v>## Gets user checked for compliance with specification?</v>
      </c>
      <c r="Q12" s="46" t="str">
        <f t="shared" si="9"/>
        <v>## Gets user checked for compliance with specification?</v>
      </c>
      <c r="R12" s="46" t="str">
        <f t="shared" si="9"/>
        <v>## Gets user checked for compliance with specification?</v>
      </c>
      <c r="S12" s="46" t="str">
        <f t="shared" si="9"/>
        <v>## Gets user checked for compliance with specification?</v>
      </c>
      <c r="T12" s="46" t="str">
        <f t="shared" si="9"/>
        <v>## Gets user checked for compliance with specification?</v>
      </c>
      <c r="U12" s="46" t="str">
        <f t="shared" si="9"/>
        <v>## Gets user checked for compliance with specification?</v>
      </c>
      <c r="V12" s="46" t="str">
        <f t="shared" si="9"/>
        <v>## Gets user checked for compliance with specification?</v>
      </c>
      <c r="W12" s="46" t="str">
        <f t="shared" si="9"/>
        <v>## Gets user checked for compliance with specification?</v>
      </c>
      <c r="X12" s="46" t="str">
        <f t="shared" si="9"/>
        <v>## Gets user checked for compliance with specification?</v>
      </c>
      <c r="Y12" s="46" t="str">
        <f t="shared" si="9"/>
        <v>## Gets user checked for compliance with specification?</v>
      </c>
      <c r="Z12" s="46" t="str">
        <f t="shared" si="9"/>
        <v>## Gets user checked for compliance with specification?</v>
      </c>
      <c r="AA12" s="46" t="str">
        <f t="shared" si="9"/>
        <v>## Gets user checked for compliance with specification?</v>
      </c>
      <c r="AB12" s="46" t="str">
        <f t="shared" si="9"/>
        <v>## Gets user checked for compliance with specification?</v>
      </c>
      <c r="AC12" s="46" t="str">
        <f t="shared" si="9"/>
        <v>## Gets user checked for compliance with specification?</v>
      </c>
      <c r="AD12" s="46" t="str">
        <f t="shared" si="9"/>
        <v>## Gets user checked for compliance with specification?</v>
      </c>
    </row>
    <row r="13" spans="1:30" ht="300" x14ac:dyDescent="0.25">
      <c r="A13" s="268"/>
      <c r="B13" s="5" t="s">
        <v>537</v>
      </c>
      <c r="C13" s="130" t="s">
        <v>538</v>
      </c>
      <c r="D13" s="161" t="s">
        <v>832</v>
      </c>
      <c r="E13" s="177" t="s">
        <v>539</v>
      </c>
      <c r="F13" s="177" t="s">
        <v>540</v>
      </c>
      <c r="G13" s="177" t="s">
        <v>541</v>
      </c>
      <c r="H13" s="177" t="s">
        <v>542</v>
      </c>
      <c r="I13" s="177" t="s">
        <v>543</v>
      </c>
      <c r="J13" s="177" t="s">
        <v>544</v>
      </c>
      <c r="K13" s="177" t="s">
        <v>545</v>
      </c>
      <c r="L13" s="177" t="s">
        <v>546</v>
      </c>
      <c r="M13" s="177" t="s">
        <v>547</v>
      </c>
      <c r="N13" s="177" t="str">
        <f>CONCATENATE("#### Preparation:
- POST ",N3,"
     - all parameters with realistic values, BUT
         1. user set to have value of other data-type like number/boolean/undefined/null(random)")</f>
        <v>#### Preparation:
- POST /v1/inform-about-application
     - all parameters with realistic values, BUT
         1. user set to have value of other data-type like number/boolean/undefined/null(random)</v>
      </c>
      <c r="O13" s="177" t="str">
        <f>CONCATENATE("#### Preparation:
- POST ",O3,"
     - all parameters with realistic values, BUT
         1. user set to have value of other data-type like number/boolean/undefined/null(random)")</f>
        <v>#### Preparation:
- POST /v1/inform-about-application-in-generic-representation
     - all parameters with realistic values, BUT
         1. user set to have value of other data-type like number/boolean/undefined/null(random)</v>
      </c>
      <c r="P13" s="177" t="str">
        <f>CONCATENATE("#### Preparation:
- POST ",P3,"
     - all parameters with realistic values, BUT
         1. user set to have value of other data-type like number/boolean/undefined/null(random)")</f>
        <v>#### Preparation:
- POST  /v1/inform-about-release-history
     - all parameters with realistic values, BUT
         1. user set to have value of other data-type like number/boolean/undefined/null(random)</v>
      </c>
      <c r="Q13" s="177" t="str">
        <f>CONCATENATE("#### Preparation:
- POST ",Q3,"
     - all parameters with realistic values, BUT
         1. user set to have value of other data-type like number/boolean/undefined/null(random)")</f>
        <v>#### Preparation:
- POST /v1/inform-about-release-history-in-generic-representation
     - all parameters with realistic values, BUT
         1. user set to have value of other data-type like number/boolean/undefined/null(random)</v>
      </c>
      <c r="R13" s="177" t="s">
        <v>616</v>
      </c>
      <c r="S13" s="177" t="s">
        <v>548</v>
      </c>
      <c r="T13" s="177" t="s">
        <v>549</v>
      </c>
      <c r="U13" s="177" t="s">
        <v>550</v>
      </c>
      <c r="V13" s="177" t="s">
        <v>551</v>
      </c>
      <c r="W13" s="177" t="s">
        <v>552</v>
      </c>
      <c r="X13" s="177" t="s">
        <v>553</v>
      </c>
      <c r="Y13" s="177" t="s">
        <v>554</v>
      </c>
      <c r="Z13" s="177" t="s">
        <v>555</v>
      </c>
      <c r="AA13" s="177" t="s">
        <v>556</v>
      </c>
      <c r="AB13" s="177" t="s">
        <v>557</v>
      </c>
      <c r="AC13" s="177" t="s">
        <v>558</v>
      </c>
      <c r="AD13" s="177" t="s">
        <v>559</v>
      </c>
    </row>
    <row r="14" spans="1:30" ht="30" x14ac:dyDescent="0.25">
      <c r="A14" s="268"/>
      <c r="B14" s="5" t="s">
        <v>10</v>
      </c>
      <c r="C14" s="131" t="str">
        <f t="shared" ref="C14:AD14" si="10">$B14</f>
        <v>#### Testing:
- checking for ResponseCode==400</v>
      </c>
      <c r="D14" s="131" t="str">
        <f t="shared" si="10"/>
        <v>#### Testing:
- checking for ResponseCode==400</v>
      </c>
      <c r="E14" s="9" t="str">
        <f t="shared" si="10"/>
        <v>#### Testing:
- checking for ResponseCode==400</v>
      </c>
      <c r="F14" s="9" t="str">
        <f t="shared" si="10"/>
        <v>#### Testing:
- checking for ResponseCode==400</v>
      </c>
      <c r="G14" s="9" t="str">
        <f t="shared" si="10"/>
        <v>#### Testing:
- checking for ResponseCode==400</v>
      </c>
      <c r="H14" s="9" t="str">
        <f t="shared" si="10"/>
        <v>#### Testing:
- checking for ResponseCode==400</v>
      </c>
      <c r="I14" s="9" t="str">
        <f t="shared" si="10"/>
        <v>#### Testing:
- checking for ResponseCode==400</v>
      </c>
      <c r="J14" s="9" t="str">
        <f t="shared" si="10"/>
        <v>#### Testing:
- checking for ResponseCode==400</v>
      </c>
      <c r="K14" s="9" t="str">
        <f t="shared" si="10"/>
        <v>#### Testing:
- checking for ResponseCode==400</v>
      </c>
      <c r="L14" s="9" t="str">
        <f t="shared" si="10"/>
        <v>#### Testing:
- checking for ResponseCode==400</v>
      </c>
      <c r="M14" s="9" t="str">
        <f t="shared" si="10"/>
        <v>#### Testing:
- checking for ResponseCode==400</v>
      </c>
      <c r="N14" s="9" t="str">
        <f t="shared" si="10"/>
        <v>#### Testing:
- checking for ResponseCode==400</v>
      </c>
      <c r="O14" s="9" t="str">
        <f t="shared" si="10"/>
        <v>#### Testing:
- checking for ResponseCode==400</v>
      </c>
      <c r="P14" s="9" t="str">
        <f t="shared" si="10"/>
        <v>#### Testing:
- checking for ResponseCode==400</v>
      </c>
      <c r="Q14" s="9" t="str">
        <f t="shared" si="10"/>
        <v>#### Testing:
- checking for ResponseCode==400</v>
      </c>
      <c r="R14" s="9" t="str">
        <f t="shared" si="10"/>
        <v>#### Testing:
- checking for ResponseCode==400</v>
      </c>
      <c r="S14" s="9" t="str">
        <f t="shared" si="10"/>
        <v>#### Testing:
- checking for ResponseCode==400</v>
      </c>
      <c r="T14" s="9" t="str">
        <f t="shared" si="10"/>
        <v>#### Testing:
- checking for ResponseCode==400</v>
      </c>
      <c r="U14" s="9" t="str">
        <f t="shared" si="10"/>
        <v>#### Testing:
- checking for ResponseCode==400</v>
      </c>
      <c r="V14" s="9" t="str">
        <f t="shared" si="10"/>
        <v>#### Testing:
- checking for ResponseCode==400</v>
      </c>
      <c r="W14" s="9" t="str">
        <f t="shared" si="10"/>
        <v>#### Testing:
- checking for ResponseCode==400</v>
      </c>
      <c r="X14" s="9" t="str">
        <f t="shared" si="10"/>
        <v>#### Testing:
- checking for ResponseCode==400</v>
      </c>
      <c r="Y14" s="9" t="str">
        <f t="shared" si="10"/>
        <v>#### Testing:
- checking for ResponseCode==400</v>
      </c>
      <c r="Z14" s="9" t="str">
        <f t="shared" si="10"/>
        <v>#### Testing:
- checking for ResponseCode==400</v>
      </c>
      <c r="AA14" s="9" t="str">
        <f t="shared" si="10"/>
        <v>#### Testing:
- checking for ResponseCode==400</v>
      </c>
      <c r="AB14" s="9" t="str">
        <f t="shared" si="10"/>
        <v>#### Testing:
- checking for ResponseCode==400</v>
      </c>
      <c r="AC14" s="9" t="str">
        <f t="shared" si="10"/>
        <v>#### Testing:
- checking for ResponseCode==400</v>
      </c>
      <c r="AD14" s="9" t="str">
        <f t="shared" si="10"/>
        <v>#### Testing:
- checking for ResponseCode==400</v>
      </c>
    </row>
    <row r="15" spans="1:30" s="22" customFormat="1" ht="45" x14ac:dyDescent="0.25">
      <c r="A15" s="268"/>
      <c r="B15" s="124" t="str">
        <f t="shared" ref="B15:Q15" si="11">$B7</f>
        <v>#### Clearing:
- not applicable</v>
      </c>
      <c r="C15" s="129" t="str">
        <f t="shared" si="11"/>
        <v>#### Clearing:
- not applicable</v>
      </c>
      <c r="D15" s="129" t="str">
        <f t="shared" si="11"/>
        <v>#### Clearing:
- not applicable</v>
      </c>
      <c r="E15" s="29" t="str">
        <f t="shared" si="11"/>
        <v>#### Clearing:
- not applicable</v>
      </c>
      <c r="F15" s="29" t="str">
        <f t="shared" si="11"/>
        <v>#### Clearing:
- not applicable</v>
      </c>
      <c r="G15" s="29" t="str">
        <f t="shared" si="11"/>
        <v>#### Clearing:
- not applicable</v>
      </c>
      <c r="H15" s="29" t="str">
        <f t="shared" si="11"/>
        <v>#### Clearing:
- not applicable</v>
      </c>
      <c r="I15" s="29" t="str">
        <f t="shared" si="11"/>
        <v>#### Clearing:
- not applicable</v>
      </c>
      <c r="J15" s="29" t="str">
        <f t="shared" si="11"/>
        <v>#### Clearing:
- not applicable</v>
      </c>
      <c r="K15" s="29" t="str">
        <f t="shared" si="11"/>
        <v>#### Clearing:
- not applicable</v>
      </c>
      <c r="L15" s="29" t="str">
        <f t="shared" si="11"/>
        <v>#### Clearing:
- not applicable</v>
      </c>
      <c r="M15" s="29" t="str">
        <f t="shared" si="11"/>
        <v>#### Clearing:
- not applicable</v>
      </c>
      <c r="N15" s="29" t="str">
        <f t="shared" si="11"/>
        <v>#### Clearing:
- not applicable</v>
      </c>
      <c r="O15" s="29" t="str">
        <f t="shared" si="11"/>
        <v>#### Clearing:
- not applicable</v>
      </c>
      <c r="P15" s="29" t="str">
        <f t="shared" si="11"/>
        <v>#### Clearing:
- not applicable</v>
      </c>
      <c r="Q15" s="29" t="str">
        <f t="shared" si="11"/>
        <v>#### Clearing:
- not applicable</v>
      </c>
      <c r="R15" s="126" t="str">
        <f>$R11</f>
        <v>#### Clearing:
- PUT NewRelease/remote-address with original value
- PUT NewRelease/remote-port with original value</v>
      </c>
      <c r="S15" s="29" t="str">
        <f t="shared" ref="S15:AD15" si="12">$B7</f>
        <v>#### Clearing:
- not applicable</v>
      </c>
      <c r="T15" s="29" t="str">
        <f t="shared" si="12"/>
        <v>#### Clearing:
- not applicable</v>
      </c>
      <c r="U15" s="29" t="str">
        <f t="shared" si="12"/>
        <v>#### Clearing:
- not applicable</v>
      </c>
      <c r="V15" s="29" t="str">
        <f t="shared" si="12"/>
        <v>#### Clearing:
- not applicable</v>
      </c>
      <c r="W15" s="29" t="str">
        <f t="shared" si="12"/>
        <v>#### Clearing:
- not applicable</v>
      </c>
      <c r="X15" s="29" t="str">
        <f t="shared" si="12"/>
        <v>#### Clearing:
- not applicable</v>
      </c>
      <c r="Y15" s="29" t="str">
        <f t="shared" si="12"/>
        <v>#### Clearing:
- not applicable</v>
      </c>
      <c r="Z15" s="29" t="str">
        <f t="shared" si="12"/>
        <v>#### Clearing:
- not applicable</v>
      </c>
      <c r="AA15" s="29" t="str">
        <f t="shared" si="12"/>
        <v>#### Clearing:
- not applicable</v>
      </c>
      <c r="AB15" s="29" t="str">
        <f t="shared" si="12"/>
        <v>#### Clearing:
- not applicable</v>
      </c>
      <c r="AC15" s="29" t="str">
        <f t="shared" si="12"/>
        <v>#### Clearing:
- not applicable</v>
      </c>
      <c r="AD15" s="29" t="str">
        <f t="shared" si="12"/>
        <v>#### Clearing:
- not applicable</v>
      </c>
    </row>
    <row r="16" spans="1:30" s="44" customFormat="1" x14ac:dyDescent="0.25">
      <c r="A16" s="264" t="s">
        <v>536</v>
      </c>
      <c r="B16" s="48" t="s">
        <v>64</v>
      </c>
      <c r="C16" s="45" t="str">
        <f t="shared" ref="C16:AD16" si="13">$B$16</f>
        <v>## Gets originator checked for compliance with specification?</v>
      </c>
      <c r="D16" s="45" t="str">
        <f t="shared" si="13"/>
        <v>## Gets originator checked for compliance with specification?</v>
      </c>
      <c r="E16" s="46" t="str">
        <f t="shared" si="13"/>
        <v>## Gets originator checked for compliance with specification?</v>
      </c>
      <c r="F16" s="46" t="str">
        <f t="shared" si="13"/>
        <v>## Gets originator checked for compliance with specification?</v>
      </c>
      <c r="G16" s="46" t="str">
        <f t="shared" si="13"/>
        <v>## Gets originator checked for compliance with specification?</v>
      </c>
      <c r="H16" s="46" t="str">
        <f t="shared" si="13"/>
        <v>## Gets originator checked for compliance with specification?</v>
      </c>
      <c r="I16" s="46" t="str">
        <f t="shared" si="13"/>
        <v>## Gets originator checked for compliance with specification?</v>
      </c>
      <c r="J16" s="46" t="str">
        <f t="shared" si="13"/>
        <v>## Gets originator checked for compliance with specification?</v>
      </c>
      <c r="K16" s="46" t="str">
        <f t="shared" si="13"/>
        <v>## Gets originator checked for compliance with specification?</v>
      </c>
      <c r="L16" s="46" t="str">
        <f t="shared" si="13"/>
        <v>## Gets originator checked for compliance with specification?</v>
      </c>
      <c r="M16" s="46" t="str">
        <f t="shared" si="13"/>
        <v>## Gets originator checked for compliance with specification?</v>
      </c>
      <c r="N16" s="46" t="str">
        <f t="shared" si="13"/>
        <v>## Gets originator checked for compliance with specification?</v>
      </c>
      <c r="O16" s="46" t="str">
        <f t="shared" si="13"/>
        <v>## Gets originator checked for compliance with specification?</v>
      </c>
      <c r="P16" s="46" t="str">
        <f t="shared" si="13"/>
        <v>## Gets originator checked for compliance with specification?</v>
      </c>
      <c r="Q16" s="46" t="str">
        <f t="shared" si="13"/>
        <v>## Gets originator checked for compliance with specification?</v>
      </c>
      <c r="R16" s="46" t="str">
        <f t="shared" si="13"/>
        <v>## Gets originator checked for compliance with specification?</v>
      </c>
      <c r="S16" s="46" t="str">
        <f t="shared" si="13"/>
        <v>## Gets originator checked for compliance with specification?</v>
      </c>
      <c r="T16" s="46" t="str">
        <f t="shared" si="13"/>
        <v>## Gets originator checked for compliance with specification?</v>
      </c>
      <c r="U16" s="46" t="str">
        <f t="shared" si="13"/>
        <v>## Gets originator checked for compliance with specification?</v>
      </c>
      <c r="V16" s="46" t="str">
        <f t="shared" si="13"/>
        <v>## Gets originator checked for compliance with specification?</v>
      </c>
      <c r="W16" s="46" t="str">
        <f t="shared" si="13"/>
        <v>## Gets originator checked for compliance with specification?</v>
      </c>
      <c r="X16" s="46" t="str">
        <f t="shared" si="13"/>
        <v>## Gets originator checked for compliance with specification?</v>
      </c>
      <c r="Y16" s="46" t="str">
        <f t="shared" si="13"/>
        <v>## Gets originator checked for compliance with specification?</v>
      </c>
      <c r="Z16" s="46" t="str">
        <f t="shared" si="13"/>
        <v>## Gets originator checked for compliance with specification?</v>
      </c>
      <c r="AA16" s="46" t="str">
        <f t="shared" si="13"/>
        <v>## Gets originator checked for compliance with specification?</v>
      </c>
      <c r="AB16" s="46" t="str">
        <f t="shared" si="13"/>
        <v>## Gets originator checked for compliance with specification?</v>
      </c>
      <c r="AC16" s="46" t="str">
        <f t="shared" si="13"/>
        <v>## Gets originator checked for compliance with specification?</v>
      </c>
      <c r="AD16" s="46" t="str">
        <f t="shared" si="13"/>
        <v>## Gets originator checked for compliance with specification?</v>
      </c>
    </row>
    <row r="17" spans="1:30" ht="315" x14ac:dyDescent="0.25">
      <c r="A17" s="268"/>
      <c r="B17" s="5" t="s">
        <v>62</v>
      </c>
      <c r="C17" s="130" t="s">
        <v>65</v>
      </c>
      <c r="D17" s="161" t="s">
        <v>833</v>
      </c>
      <c r="E17" s="177" t="s">
        <v>114</v>
      </c>
      <c r="F17" s="177" t="s">
        <v>147</v>
      </c>
      <c r="G17" s="177" t="s">
        <v>234</v>
      </c>
      <c r="H17" s="177" t="s">
        <v>254</v>
      </c>
      <c r="I17" s="177" t="s">
        <v>289</v>
      </c>
      <c r="J17" s="177" t="s">
        <v>297</v>
      </c>
      <c r="K17" s="177" t="s">
        <v>310</v>
      </c>
      <c r="L17" s="177" t="s">
        <v>318</v>
      </c>
      <c r="M17" s="177" t="s">
        <v>326</v>
      </c>
      <c r="N17" s="177" t="str">
        <f>CONCATENATE("#### Preparation:
- POST ",N3,"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
     - all parameters with realistic values, BUT
         1. originator set to have value of other data-type like number/boolean/undefined/null(random)
          2.  originator set to be a string of 0, 1 or 2 (random) letters length (too short).</v>
      </c>
      <c r="O17" s="177" t="str">
        <f>CONCATENATE("#### Preparation:
- POST ",O3,"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P17" s="177" t="str">
        <f>CONCATENATE("#### Preparation:
- POST ",P3,"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 /v1/inform-about-release-history
     - all parameters with realistic values, BUT
         1. originator set to have value of other data-type like number/boolean/undefined/null(random)
          2.  originator set to be a string of 0, 1 or 2 (random) letters length (too short).</v>
      </c>
      <c r="Q17" s="177" t="str">
        <f>CONCATENATE("#### Preparation:
- POST ",Q3,"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/v1/inform-about-release-history-in-generic-representation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R17" s="177" t="s">
        <v>617</v>
      </c>
      <c r="S17" s="177" t="s">
        <v>334</v>
      </c>
      <c r="T17" s="177" t="s">
        <v>342</v>
      </c>
      <c r="U17" s="177" t="s">
        <v>349</v>
      </c>
      <c r="V17" s="177" t="s">
        <v>459</v>
      </c>
      <c r="W17" s="177" t="s">
        <v>358</v>
      </c>
      <c r="X17" s="177" t="s">
        <v>470</v>
      </c>
      <c r="Y17" s="177" t="s">
        <v>478</v>
      </c>
      <c r="Z17" s="177" t="s">
        <v>486</v>
      </c>
      <c r="AA17" s="177" t="s">
        <v>494</v>
      </c>
      <c r="AB17" s="177" t="s">
        <v>502</v>
      </c>
      <c r="AC17" s="177" t="s">
        <v>510</v>
      </c>
      <c r="AD17" s="177" t="s">
        <v>516</v>
      </c>
    </row>
    <row r="18" spans="1:30" ht="30" x14ac:dyDescent="0.25">
      <c r="A18" s="268"/>
      <c r="B18" s="5" t="s">
        <v>10</v>
      </c>
      <c r="C18" s="131" t="str">
        <f t="shared" ref="C18:AD18" si="14">$B18</f>
        <v>#### Testing:
- checking for ResponseCode==400</v>
      </c>
      <c r="D18" s="131" t="str">
        <f t="shared" si="14"/>
        <v>#### Testing:
- checking for ResponseCode==400</v>
      </c>
      <c r="E18" s="9" t="str">
        <f t="shared" si="14"/>
        <v>#### Testing:
- checking for ResponseCode==400</v>
      </c>
      <c r="F18" s="9" t="str">
        <f t="shared" si="14"/>
        <v>#### Testing:
- checking for ResponseCode==400</v>
      </c>
      <c r="G18" s="9" t="str">
        <f t="shared" si="14"/>
        <v>#### Testing:
- checking for ResponseCode==400</v>
      </c>
      <c r="H18" s="9" t="str">
        <f t="shared" si="14"/>
        <v>#### Testing:
- checking for ResponseCode==400</v>
      </c>
      <c r="I18" s="9" t="str">
        <f t="shared" si="14"/>
        <v>#### Testing:
- checking for ResponseCode==400</v>
      </c>
      <c r="J18" s="9" t="str">
        <f t="shared" si="14"/>
        <v>#### Testing:
- checking for ResponseCode==400</v>
      </c>
      <c r="K18" s="9" t="str">
        <f t="shared" si="14"/>
        <v>#### Testing:
- checking for ResponseCode==400</v>
      </c>
      <c r="L18" s="9" t="str">
        <f t="shared" si="14"/>
        <v>#### Testing:
- checking for ResponseCode==400</v>
      </c>
      <c r="M18" s="9" t="str">
        <f t="shared" si="14"/>
        <v>#### Testing:
- checking for ResponseCode==400</v>
      </c>
      <c r="N18" s="9" t="str">
        <f t="shared" si="14"/>
        <v>#### Testing:
- checking for ResponseCode==400</v>
      </c>
      <c r="O18" s="9" t="str">
        <f t="shared" si="14"/>
        <v>#### Testing:
- checking for ResponseCode==400</v>
      </c>
      <c r="P18" s="9" t="str">
        <f t="shared" si="14"/>
        <v>#### Testing:
- checking for ResponseCode==400</v>
      </c>
      <c r="Q18" s="9" t="str">
        <f t="shared" si="14"/>
        <v>#### Testing:
- checking for ResponseCode==400</v>
      </c>
      <c r="R18" s="9" t="str">
        <f t="shared" si="14"/>
        <v>#### Testing:
- checking for ResponseCode==400</v>
      </c>
      <c r="S18" s="9" t="str">
        <f t="shared" si="14"/>
        <v>#### Testing:
- checking for ResponseCode==400</v>
      </c>
      <c r="T18" s="9" t="str">
        <f t="shared" si="14"/>
        <v>#### Testing:
- checking for ResponseCode==400</v>
      </c>
      <c r="U18" s="9" t="str">
        <f t="shared" si="14"/>
        <v>#### Testing:
- checking for ResponseCode==400</v>
      </c>
      <c r="V18" s="9" t="str">
        <f t="shared" si="14"/>
        <v>#### Testing:
- checking for ResponseCode==400</v>
      </c>
      <c r="W18" s="9" t="str">
        <f t="shared" si="14"/>
        <v>#### Testing:
- checking for ResponseCode==400</v>
      </c>
      <c r="X18" s="9" t="str">
        <f t="shared" si="14"/>
        <v>#### Testing:
- checking for ResponseCode==400</v>
      </c>
      <c r="Y18" s="9" t="str">
        <f t="shared" si="14"/>
        <v>#### Testing:
- checking for ResponseCode==400</v>
      </c>
      <c r="Z18" s="9" t="str">
        <f t="shared" si="14"/>
        <v>#### Testing:
- checking for ResponseCode==400</v>
      </c>
      <c r="AA18" s="9" t="str">
        <f t="shared" si="14"/>
        <v>#### Testing:
- checking for ResponseCode==400</v>
      </c>
      <c r="AB18" s="9" t="str">
        <f t="shared" si="14"/>
        <v>#### Testing:
- checking for ResponseCode==400</v>
      </c>
      <c r="AC18" s="9" t="str">
        <f t="shared" si="14"/>
        <v>#### Testing:
- checking for ResponseCode==400</v>
      </c>
      <c r="AD18" s="9" t="str">
        <f t="shared" si="14"/>
        <v>#### Testing:
- checking for ResponseCode==400</v>
      </c>
    </row>
    <row r="19" spans="1:30" s="22" customFormat="1" ht="45" x14ac:dyDescent="0.25">
      <c r="A19" s="268"/>
      <c r="B19" s="124" t="str">
        <f t="shared" ref="B19:Q19" si="15">$B7</f>
        <v>#### Clearing:
- not applicable</v>
      </c>
      <c r="C19" s="129" t="str">
        <f t="shared" si="15"/>
        <v>#### Clearing:
- not applicable</v>
      </c>
      <c r="D19" s="129" t="str">
        <f t="shared" si="15"/>
        <v>#### Clearing:
- not applicable</v>
      </c>
      <c r="E19" s="29" t="str">
        <f t="shared" si="15"/>
        <v>#### Clearing:
- not applicable</v>
      </c>
      <c r="F19" s="29" t="str">
        <f t="shared" si="15"/>
        <v>#### Clearing:
- not applicable</v>
      </c>
      <c r="G19" s="29" t="str">
        <f t="shared" si="15"/>
        <v>#### Clearing:
- not applicable</v>
      </c>
      <c r="H19" s="29" t="str">
        <f t="shared" si="15"/>
        <v>#### Clearing:
- not applicable</v>
      </c>
      <c r="I19" s="29" t="str">
        <f t="shared" si="15"/>
        <v>#### Clearing:
- not applicable</v>
      </c>
      <c r="J19" s="29" t="str">
        <f t="shared" si="15"/>
        <v>#### Clearing:
- not applicable</v>
      </c>
      <c r="K19" s="29" t="str">
        <f t="shared" si="15"/>
        <v>#### Clearing:
- not applicable</v>
      </c>
      <c r="L19" s="29" t="str">
        <f t="shared" si="15"/>
        <v>#### Clearing:
- not applicable</v>
      </c>
      <c r="M19" s="29" t="str">
        <f t="shared" si="15"/>
        <v>#### Clearing:
- not applicable</v>
      </c>
      <c r="N19" s="29" t="str">
        <f t="shared" si="15"/>
        <v>#### Clearing:
- not applicable</v>
      </c>
      <c r="O19" s="29" t="str">
        <f t="shared" si="15"/>
        <v>#### Clearing:
- not applicable</v>
      </c>
      <c r="P19" s="29" t="str">
        <f t="shared" si="15"/>
        <v>#### Clearing:
- not applicable</v>
      </c>
      <c r="Q19" s="29" t="str">
        <f t="shared" si="15"/>
        <v>#### Clearing:
- not applicable</v>
      </c>
      <c r="R19" s="126" t="str">
        <f>$R15</f>
        <v>#### Clearing:
- PUT NewRelease/remote-address with original value
- PUT NewRelease/remote-port with original value</v>
      </c>
      <c r="S19" s="29" t="str">
        <f t="shared" ref="S19:AD19" si="16">$B7</f>
        <v>#### Clearing:
- not applicable</v>
      </c>
      <c r="T19" s="29" t="str">
        <f t="shared" si="16"/>
        <v>#### Clearing:
- not applicable</v>
      </c>
      <c r="U19" s="29" t="str">
        <f t="shared" si="16"/>
        <v>#### Clearing:
- not applicable</v>
      </c>
      <c r="V19" s="29" t="str">
        <f t="shared" si="16"/>
        <v>#### Clearing:
- not applicable</v>
      </c>
      <c r="W19" s="29" t="str">
        <f t="shared" si="16"/>
        <v>#### Clearing:
- not applicable</v>
      </c>
      <c r="X19" s="29" t="str">
        <f t="shared" si="16"/>
        <v>#### Clearing:
- not applicable</v>
      </c>
      <c r="Y19" s="29" t="str">
        <f t="shared" si="16"/>
        <v>#### Clearing:
- not applicable</v>
      </c>
      <c r="Z19" s="29" t="str">
        <f t="shared" si="16"/>
        <v>#### Clearing:
- not applicable</v>
      </c>
      <c r="AA19" s="29" t="str">
        <f t="shared" si="16"/>
        <v>#### Clearing:
- not applicable</v>
      </c>
      <c r="AB19" s="29" t="str">
        <f t="shared" si="16"/>
        <v>#### Clearing:
- not applicable</v>
      </c>
      <c r="AC19" s="29" t="str">
        <f t="shared" si="16"/>
        <v>#### Clearing:
- not applicable</v>
      </c>
      <c r="AD19" s="29" t="str">
        <f t="shared" si="16"/>
        <v>#### Clearing:
- not applicable</v>
      </c>
    </row>
    <row r="20" spans="1:30" s="44" customFormat="1" x14ac:dyDescent="0.25">
      <c r="A20" s="264" t="s">
        <v>11</v>
      </c>
      <c r="B20" s="48" t="s">
        <v>12</v>
      </c>
      <c r="C20" s="132" t="str">
        <f t="shared" ref="C20:AD20" si="17">$B$20</f>
        <v>## Gets x-correlator checked for complying the pattern?</v>
      </c>
      <c r="D20" s="132" t="str">
        <f t="shared" si="17"/>
        <v>## Gets x-correlator checked for complying the pattern?</v>
      </c>
      <c r="E20" s="47" t="str">
        <f t="shared" si="17"/>
        <v>## Gets x-correlator checked for complying the pattern?</v>
      </c>
      <c r="F20" s="47" t="str">
        <f t="shared" si="17"/>
        <v>## Gets x-correlator checked for complying the pattern?</v>
      </c>
      <c r="G20" s="47" t="str">
        <f t="shared" si="17"/>
        <v>## Gets x-correlator checked for complying the pattern?</v>
      </c>
      <c r="H20" s="47" t="str">
        <f t="shared" si="17"/>
        <v>## Gets x-correlator checked for complying the pattern?</v>
      </c>
      <c r="I20" s="47" t="str">
        <f t="shared" si="17"/>
        <v>## Gets x-correlator checked for complying the pattern?</v>
      </c>
      <c r="J20" s="47" t="str">
        <f t="shared" si="17"/>
        <v>## Gets x-correlator checked for complying the pattern?</v>
      </c>
      <c r="K20" s="47" t="str">
        <f t="shared" si="17"/>
        <v>## Gets x-correlator checked for complying the pattern?</v>
      </c>
      <c r="L20" s="47" t="str">
        <f t="shared" si="17"/>
        <v>## Gets x-correlator checked for complying the pattern?</v>
      </c>
      <c r="M20" s="47" t="str">
        <f t="shared" si="17"/>
        <v>## Gets x-correlator checked for complying the pattern?</v>
      </c>
      <c r="N20" s="47" t="str">
        <f t="shared" si="17"/>
        <v>## Gets x-correlator checked for complying the pattern?</v>
      </c>
      <c r="O20" s="47" t="str">
        <f t="shared" si="17"/>
        <v>## Gets x-correlator checked for complying the pattern?</v>
      </c>
      <c r="P20" s="47" t="str">
        <f t="shared" si="17"/>
        <v>## Gets x-correlator checked for complying the pattern?</v>
      </c>
      <c r="Q20" s="47" t="str">
        <f t="shared" si="17"/>
        <v>## Gets x-correlator checked for complying the pattern?</v>
      </c>
      <c r="R20" s="47" t="str">
        <f t="shared" si="17"/>
        <v>## Gets x-correlator checked for complying the pattern?</v>
      </c>
      <c r="S20" s="47" t="str">
        <f t="shared" si="17"/>
        <v>## Gets x-correlator checked for complying the pattern?</v>
      </c>
      <c r="T20" s="47" t="str">
        <f t="shared" si="17"/>
        <v>## Gets x-correlator checked for complying the pattern?</v>
      </c>
      <c r="U20" s="47" t="str">
        <f t="shared" si="17"/>
        <v>## Gets x-correlator checked for complying the pattern?</v>
      </c>
      <c r="V20" s="47" t="str">
        <f t="shared" si="17"/>
        <v>## Gets x-correlator checked for complying the pattern?</v>
      </c>
      <c r="W20" s="47" t="str">
        <f t="shared" si="17"/>
        <v>## Gets x-correlator checked for complying the pattern?</v>
      </c>
      <c r="X20" s="47" t="str">
        <f t="shared" si="17"/>
        <v>## Gets x-correlator checked for complying the pattern?</v>
      </c>
      <c r="Y20" s="47" t="str">
        <f t="shared" si="17"/>
        <v>## Gets x-correlator checked for complying the pattern?</v>
      </c>
      <c r="Z20" s="47" t="str">
        <f t="shared" si="17"/>
        <v>## Gets x-correlator checked for complying the pattern?</v>
      </c>
      <c r="AA20" s="47" t="str">
        <f t="shared" si="17"/>
        <v>## Gets x-correlator checked for complying the pattern?</v>
      </c>
      <c r="AB20" s="47" t="str">
        <f t="shared" si="17"/>
        <v>## Gets x-correlator checked for complying the pattern?</v>
      </c>
      <c r="AC20" s="47" t="str">
        <f t="shared" si="17"/>
        <v>## Gets x-correlator checked for complying the pattern?</v>
      </c>
      <c r="AD20" s="47" t="str">
        <f t="shared" si="17"/>
        <v>## Gets x-correlator checked for complying the pattern?</v>
      </c>
    </row>
    <row r="21" spans="1:30" ht="270" x14ac:dyDescent="0.25">
      <c r="A21" s="264"/>
      <c r="B21" s="5" t="s">
        <v>13</v>
      </c>
      <c r="C21" s="130" t="s">
        <v>66</v>
      </c>
      <c r="D21" s="161" t="s">
        <v>834</v>
      </c>
      <c r="E21" s="177" t="s">
        <v>115</v>
      </c>
      <c r="F21" s="177" t="s">
        <v>148</v>
      </c>
      <c r="G21" s="177" t="s">
        <v>235</v>
      </c>
      <c r="H21" s="177" t="s">
        <v>255</v>
      </c>
      <c r="I21" s="177" t="s">
        <v>290</v>
      </c>
      <c r="J21" s="177" t="s">
        <v>298</v>
      </c>
      <c r="K21" s="177" t="s">
        <v>311</v>
      </c>
      <c r="L21" s="177" t="s">
        <v>319</v>
      </c>
      <c r="M21" s="177" t="s">
        <v>327</v>
      </c>
      <c r="N21" s="177" t="str">
        <f>CONCATENATE("#### Preparation:
- POST ",N3,"
     - reasonable parameters, BUT dummyXCorrelators differing from the pattern in various ways (e.g. empty string).")</f>
        <v>#### Preparation:
- POST /v1/inform-about-application
     - reasonable parameters, BUT dummyXCorrelators differing from the pattern in various ways (e.g. empty string).</v>
      </c>
      <c r="O21" s="177" t="str">
        <f>CONCATENATE("#### Preparation:
- POST ",O3,"
     - reasonable parameters, BUT dummyXCorrelators differing from the pattern in various ways (e.g. empty string).")</f>
        <v>#### Preparation:
- POST /v1/inform-about-application-in-generic-representation
     - reasonable parameters, BUT dummyXCorrelators differing from the pattern in various ways (e.g. empty string).</v>
      </c>
      <c r="P21" s="177" t="str">
        <f>CONCATENATE("#### Preparation:
- POST ",P3,"
     - reasonable parameters, BUT dummyXCorrelators differing from the pattern in various ways (e.g. empty string).")</f>
        <v>#### Preparation:
- POST  /v1/inform-about-release-history
     - reasonable parameters, BUT dummyXCorrelators differing from the pattern in various ways (e.g. empty string).</v>
      </c>
      <c r="Q21" s="177" t="str">
        <f>CONCATENATE("#### Preparation:
- POST ",Q3,"
     - reasonable parameters, BUT dummyXCorrelators differing from the pattern in various ways (e.g. empty string).")</f>
        <v>#### Preparation:
- POST /v1/inform-about-release-history-in-generic-representation
     - reasonable parameters, BUT dummyXCorrelators differing from the pattern in various ways (e.g. empty string).</v>
      </c>
      <c r="R21" s="177" t="s">
        <v>618</v>
      </c>
      <c r="S21" s="177" t="s">
        <v>335</v>
      </c>
      <c r="T21" s="177" t="s">
        <v>343</v>
      </c>
      <c r="U21" s="177" t="s">
        <v>350</v>
      </c>
      <c r="V21" s="177" t="s">
        <v>460</v>
      </c>
      <c r="W21" s="177" t="s">
        <v>465</v>
      </c>
      <c r="X21" s="177" t="s">
        <v>471</v>
      </c>
      <c r="Y21" s="177" t="s">
        <v>479</v>
      </c>
      <c r="Z21" s="177" t="s">
        <v>487</v>
      </c>
      <c r="AA21" s="177" t="s">
        <v>495</v>
      </c>
      <c r="AB21" s="177" t="s">
        <v>503</v>
      </c>
      <c r="AC21" s="177" t="s">
        <v>511</v>
      </c>
      <c r="AD21" s="177" t="s">
        <v>517</v>
      </c>
    </row>
    <row r="22" spans="1:30" ht="30" x14ac:dyDescent="0.25">
      <c r="A22" s="264"/>
      <c r="B22" s="5" t="s">
        <v>10</v>
      </c>
      <c r="C22" s="130" t="str">
        <f t="shared" ref="C22:AD22" si="18">$B22</f>
        <v>#### Testing:
- checking for ResponseCode==400</v>
      </c>
      <c r="D22" s="130" t="str">
        <f t="shared" si="18"/>
        <v>#### Testing:
- checking for ResponseCode==400</v>
      </c>
      <c r="E22" s="8" t="str">
        <f t="shared" si="18"/>
        <v>#### Testing:
- checking for ResponseCode==400</v>
      </c>
      <c r="F22" s="8" t="str">
        <f t="shared" si="18"/>
        <v>#### Testing:
- checking for ResponseCode==400</v>
      </c>
      <c r="G22" s="8" t="str">
        <f t="shared" si="18"/>
        <v>#### Testing:
- checking for ResponseCode==400</v>
      </c>
      <c r="H22" s="8" t="str">
        <f t="shared" si="18"/>
        <v>#### Testing:
- checking for ResponseCode==400</v>
      </c>
      <c r="I22" s="8" t="str">
        <f t="shared" si="18"/>
        <v>#### Testing:
- checking for ResponseCode==400</v>
      </c>
      <c r="J22" s="8" t="str">
        <f t="shared" si="18"/>
        <v>#### Testing:
- checking for ResponseCode==400</v>
      </c>
      <c r="K22" s="8" t="str">
        <f t="shared" si="18"/>
        <v>#### Testing:
- checking for ResponseCode==400</v>
      </c>
      <c r="L22" s="8" t="str">
        <f t="shared" si="18"/>
        <v>#### Testing:
- checking for ResponseCode==400</v>
      </c>
      <c r="M22" s="8" t="str">
        <f t="shared" si="18"/>
        <v>#### Testing:
- checking for ResponseCode==400</v>
      </c>
      <c r="N22" s="8" t="str">
        <f t="shared" si="18"/>
        <v>#### Testing:
- checking for ResponseCode==400</v>
      </c>
      <c r="O22" s="8" t="str">
        <f t="shared" si="18"/>
        <v>#### Testing:
- checking for ResponseCode==400</v>
      </c>
      <c r="P22" s="8" t="str">
        <f t="shared" si="18"/>
        <v>#### Testing:
- checking for ResponseCode==400</v>
      </c>
      <c r="Q22" s="8" t="str">
        <f t="shared" si="18"/>
        <v>#### Testing:
- checking for ResponseCode==400</v>
      </c>
      <c r="R22" s="8" t="str">
        <f t="shared" si="18"/>
        <v>#### Testing:
- checking for ResponseCode==400</v>
      </c>
      <c r="S22" s="8" t="str">
        <f t="shared" si="18"/>
        <v>#### Testing:
- checking for ResponseCode==400</v>
      </c>
      <c r="T22" s="8" t="str">
        <f t="shared" si="18"/>
        <v>#### Testing:
- checking for ResponseCode==400</v>
      </c>
      <c r="U22" s="8" t="str">
        <f t="shared" si="18"/>
        <v>#### Testing:
- checking for ResponseCode==400</v>
      </c>
      <c r="V22" s="8" t="str">
        <f t="shared" si="18"/>
        <v>#### Testing:
- checking for ResponseCode==400</v>
      </c>
      <c r="W22" s="8" t="str">
        <f t="shared" si="18"/>
        <v>#### Testing:
- checking for ResponseCode==400</v>
      </c>
      <c r="X22" s="8" t="str">
        <f t="shared" si="18"/>
        <v>#### Testing:
- checking for ResponseCode==400</v>
      </c>
      <c r="Y22" s="8" t="str">
        <f t="shared" si="18"/>
        <v>#### Testing:
- checking for ResponseCode==400</v>
      </c>
      <c r="Z22" s="8" t="str">
        <f t="shared" si="18"/>
        <v>#### Testing:
- checking for ResponseCode==400</v>
      </c>
      <c r="AA22" s="8" t="str">
        <f t="shared" si="18"/>
        <v>#### Testing:
- checking for ResponseCode==400</v>
      </c>
      <c r="AB22" s="8" t="str">
        <f t="shared" si="18"/>
        <v>#### Testing:
- checking for ResponseCode==400</v>
      </c>
      <c r="AC22" s="8" t="str">
        <f t="shared" si="18"/>
        <v>#### Testing:
- checking for ResponseCode==400</v>
      </c>
      <c r="AD22" s="8" t="str">
        <f t="shared" si="18"/>
        <v>#### Testing:
- checking for ResponseCode==400</v>
      </c>
    </row>
    <row r="23" spans="1:30" s="22" customFormat="1" ht="45" x14ac:dyDescent="0.25">
      <c r="A23" s="264"/>
      <c r="B23" s="124" t="str">
        <f t="shared" ref="B23:Q23" si="19">$B7</f>
        <v>#### Clearing:
- not applicable</v>
      </c>
      <c r="C23" s="133" t="str">
        <f t="shared" si="19"/>
        <v>#### Clearing:
- not applicable</v>
      </c>
      <c r="D23" s="133" t="str">
        <f t="shared" si="19"/>
        <v>#### Clearing:
- not applicable</v>
      </c>
      <c r="E23" s="31" t="str">
        <f t="shared" si="19"/>
        <v>#### Clearing:
- not applicable</v>
      </c>
      <c r="F23" s="31" t="str">
        <f t="shared" si="19"/>
        <v>#### Clearing:
- not applicable</v>
      </c>
      <c r="G23" s="31" t="str">
        <f t="shared" si="19"/>
        <v>#### Clearing:
- not applicable</v>
      </c>
      <c r="H23" s="31" t="str">
        <f t="shared" si="19"/>
        <v>#### Clearing:
- not applicable</v>
      </c>
      <c r="I23" s="31" t="str">
        <f t="shared" si="19"/>
        <v>#### Clearing:
- not applicable</v>
      </c>
      <c r="J23" s="31" t="str">
        <f t="shared" si="19"/>
        <v>#### Clearing:
- not applicable</v>
      </c>
      <c r="K23" s="31" t="str">
        <f t="shared" si="19"/>
        <v>#### Clearing:
- not applicable</v>
      </c>
      <c r="L23" s="31" t="str">
        <f t="shared" si="19"/>
        <v>#### Clearing:
- not applicable</v>
      </c>
      <c r="M23" s="31" t="str">
        <f t="shared" si="19"/>
        <v>#### Clearing:
- not applicable</v>
      </c>
      <c r="N23" s="31" t="str">
        <f t="shared" si="19"/>
        <v>#### Clearing:
- not applicable</v>
      </c>
      <c r="O23" s="31" t="str">
        <f t="shared" si="19"/>
        <v>#### Clearing:
- not applicable</v>
      </c>
      <c r="P23" s="31" t="str">
        <f t="shared" si="19"/>
        <v>#### Clearing:
- not applicable</v>
      </c>
      <c r="Q23" s="31" t="str">
        <f t="shared" si="19"/>
        <v>#### Clearing:
- not applicable</v>
      </c>
      <c r="R23" s="126" t="str">
        <f>$R19</f>
        <v>#### Clearing:
- PUT NewRelease/remote-address with original value
- PUT NewRelease/remote-port with original value</v>
      </c>
      <c r="S23" s="31" t="str">
        <f t="shared" ref="S23:AD23" si="20">$B7</f>
        <v>#### Clearing:
- not applicable</v>
      </c>
      <c r="T23" s="31" t="str">
        <f t="shared" si="20"/>
        <v>#### Clearing:
- not applicable</v>
      </c>
      <c r="U23" s="31" t="str">
        <f t="shared" si="20"/>
        <v>#### Clearing:
- not applicable</v>
      </c>
      <c r="V23" s="31" t="str">
        <f t="shared" si="20"/>
        <v>#### Clearing:
- not applicable</v>
      </c>
      <c r="W23" s="31" t="str">
        <f t="shared" si="20"/>
        <v>#### Clearing:
- not applicable</v>
      </c>
      <c r="X23" s="31" t="str">
        <f t="shared" si="20"/>
        <v>#### Clearing:
- not applicable</v>
      </c>
      <c r="Y23" s="31" t="str">
        <f t="shared" si="20"/>
        <v>#### Clearing:
- not applicable</v>
      </c>
      <c r="Z23" s="31" t="str">
        <f t="shared" si="20"/>
        <v>#### Clearing:
- not applicable</v>
      </c>
      <c r="AA23" s="31" t="str">
        <f t="shared" si="20"/>
        <v>#### Clearing:
- not applicable</v>
      </c>
      <c r="AB23" s="31" t="str">
        <f t="shared" si="20"/>
        <v>#### Clearing:
- not applicable</v>
      </c>
      <c r="AC23" s="31" t="str">
        <f t="shared" si="20"/>
        <v>#### Clearing:
- not applicable</v>
      </c>
      <c r="AD23" s="31" t="str">
        <f t="shared" si="20"/>
        <v>#### Clearing:
- not applicable</v>
      </c>
    </row>
    <row r="24" spans="1:30" s="44" customFormat="1" x14ac:dyDescent="0.25">
      <c r="A24" s="264" t="s">
        <v>14</v>
      </c>
      <c r="B24" s="48" t="s">
        <v>15</v>
      </c>
      <c r="C24" s="45" t="str">
        <f t="shared" ref="C24:AD24" si="21">$B$24</f>
        <v>## Gets trace-indicator checked for complying the pattern?</v>
      </c>
      <c r="D24" s="45" t="str">
        <f t="shared" si="21"/>
        <v>## Gets trace-indicator checked for complying the pattern?</v>
      </c>
      <c r="E24" s="46" t="str">
        <f t="shared" si="21"/>
        <v>## Gets trace-indicator checked for complying the pattern?</v>
      </c>
      <c r="F24" s="46" t="str">
        <f t="shared" si="21"/>
        <v>## Gets trace-indicator checked for complying the pattern?</v>
      </c>
      <c r="G24" s="46" t="str">
        <f t="shared" si="21"/>
        <v>## Gets trace-indicator checked for complying the pattern?</v>
      </c>
      <c r="H24" s="46" t="str">
        <f t="shared" si="21"/>
        <v>## Gets trace-indicator checked for complying the pattern?</v>
      </c>
      <c r="I24" s="46" t="str">
        <f t="shared" si="21"/>
        <v>## Gets trace-indicator checked for complying the pattern?</v>
      </c>
      <c r="J24" s="46" t="str">
        <f t="shared" si="21"/>
        <v>## Gets trace-indicator checked for complying the pattern?</v>
      </c>
      <c r="K24" s="46" t="str">
        <f t="shared" si="21"/>
        <v>## Gets trace-indicator checked for complying the pattern?</v>
      </c>
      <c r="L24" s="46" t="str">
        <f t="shared" si="21"/>
        <v>## Gets trace-indicator checked for complying the pattern?</v>
      </c>
      <c r="M24" s="46" t="str">
        <f t="shared" si="21"/>
        <v>## Gets trace-indicator checked for complying the pattern?</v>
      </c>
      <c r="N24" s="46" t="str">
        <f t="shared" si="21"/>
        <v>## Gets trace-indicator checked for complying the pattern?</v>
      </c>
      <c r="O24" s="46" t="str">
        <f t="shared" si="21"/>
        <v>## Gets trace-indicator checked for complying the pattern?</v>
      </c>
      <c r="P24" s="46" t="str">
        <f t="shared" si="21"/>
        <v>## Gets trace-indicator checked for complying the pattern?</v>
      </c>
      <c r="Q24" s="46" t="str">
        <f t="shared" si="21"/>
        <v>## Gets trace-indicator checked for complying the pattern?</v>
      </c>
      <c r="R24" s="46" t="str">
        <f t="shared" si="21"/>
        <v>## Gets trace-indicator checked for complying the pattern?</v>
      </c>
      <c r="S24" s="46" t="str">
        <f t="shared" si="21"/>
        <v>## Gets trace-indicator checked for complying the pattern?</v>
      </c>
      <c r="T24" s="46" t="str">
        <f t="shared" si="21"/>
        <v>## Gets trace-indicator checked for complying the pattern?</v>
      </c>
      <c r="U24" s="46" t="str">
        <f t="shared" si="21"/>
        <v>## Gets trace-indicator checked for complying the pattern?</v>
      </c>
      <c r="V24" s="46" t="str">
        <f t="shared" si="21"/>
        <v>## Gets trace-indicator checked for complying the pattern?</v>
      </c>
      <c r="W24" s="46" t="str">
        <f t="shared" si="21"/>
        <v>## Gets trace-indicator checked for complying the pattern?</v>
      </c>
      <c r="X24" s="46" t="str">
        <f t="shared" si="21"/>
        <v>## Gets trace-indicator checked for complying the pattern?</v>
      </c>
      <c r="Y24" s="46" t="str">
        <f t="shared" si="21"/>
        <v>## Gets trace-indicator checked for complying the pattern?</v>
      </c>
      <c r="Z24" s="46" t="str">
        <f t="shared" si="21"/>
        <v>## Gets trace-indicator checked for complying the pattern?</v>
      </c>
      <c r="AA24" s="46" t="str">
        <f t="shared" si="21"/>
        <v>## Gets trace-indicator checked for complying the pattern?</v>
      </c>
      <c r="AB24" s="46" t="str">
        <f t="shared" si="21"/>
        <v>## Gets trace-indicator checked for complying the pattern?</v>
      </c>
      <c r="AC24" s="46" t="str">
        <f t="shared" si="21"/>
        <v>## Gets trace-indicator checked for complying the pattern?</v>
      </c>
      <c r="AD24" s="46" t="str">
        <f t="shared" si="21"/>
        <v>## Gets trace-indicator checked for complying the pattern?</v>
      </c>
    </row>
    <row r="25" spans="1:30" ht="270" x14ac:dyDescent="0.25">
      <c r="A25" s="264"/>
      <c r="B25" s="5" t="s">
        <v>16</v>
      </c>
      <c r="C25" s="130" t="s">
        <v>67</v>
      </c>
      <c r="D25" s="161" t="s">
        <v>835</v>
      </c>
      <c r="E25" s="177" t="s">
        <v>116</v>
      </c>
      <c r="F25" s="177" t="s">
        <v>149</v>
      </c>
      <c r="G25" s="177" t="s">
        <v>236</v>
      </c>
      <c r="H25" s="177" t="s">
        <v>256</v>
      </c>
      <c r="I25" s="177" t="s">
        <v>291</v>
      </c>
      <c r="J25" s="177" t="s">
        <v>299</v>
      </c>
      <c r="K25" s="177" t="s">
        <v>312</v>
      </c>
      <c r="L25" s="177" t="s">
        <v>320</v>
      </c>
      <c r="M25" s="177" t="s">
        <v>328</v>
      </c>
      <c r="N25" s="177" t="str">
        <f>CONCATENATE("#### Preparation:
- POST ",N3,"
   - all parameters with realistic values, BUT dummyTraceIndicator differing from the pattern in various ways (e.g. empty string)")</f>
        <v>#### Preparation:
- POST /v1/inform-about-application
   - all parameters with realistic values, BUT dummyTraceIndicator differing from the pattern in various ways (e.g. empty string)</v>
      </c>
      <c r="O25" s="177" t="str">
        <f>CONCATENATE("#### Preparation:
- POST ",O3,"
   - all parameters with realistic values, BUT dummyTraceIndicator differing from the pattern in various ways (e.g. empty string)")</f>
        <v>#### Preparation:
- POST /v1/inform-about-application-in-generic-representation
   - all parameters with realistic values, BUT dummyTraceIndicator differing from the pattern in various ways (e.g. empty string)</v>
      </c>
      <c r="P25" s="177" t="str">
        <f>CONCATENATE("#### Preparation:
- POST ",P3,"
   - all parameters with realistic values, BUT dummyTraceIndicator differing from the pattern in various ways (e.g. empty string)")</f>
        <v>#### Preparation:
- POST  /v1/inform-about-release-history
   - all parameters with realistic values, BUT dummyTraceIndicator differing from the pattern in various ways (e.g. empty string)</v>
      </c>
      <c r="Q25" s="177" t="str">
        <f>CONCATENATE("#### Preparation:
- POST ",Q3,"
   - all parameters with realistic values, BUT dummyTraceIndicator differing from the pattern in various ways (e.g. empty string)")</f>
        <v>#### Preparation:
- POST /v1/inform-about-release-history-in-generic-representation
   - all parameters with realistic values, BUT dummyTraceIndicator differing from the pattern in various ways (e.g. empty string)</v>
      </c>
      <c r="R25" s="177" t="s">
        <v>619</v>
      </c>
      <c r="S25" s="177" t="s">
        <v>336</v>
      </c>
      <c r="T25" s="177" t="s">
        <v>344</v>
      </c>
      <c r="U25" s="177" t="s">
        <v>351</v>
      </c>
      <c r="V25" s="177" t="s">
        <v>461</v>
      </c>
      <c r="W25" s="177" t="s">
        <v>466</v>
      </c>
      <c r="X25" s="177" t="s">
        <v>472</v>
      </c>
      <c r="Y25" s="177" t="s">
        <v>480</v>
      </c>
      <c r="Z25" s="177" t="s">
        <v>488</v>
      </c>
      <c r="AA25" s="177" t="s">
        <v>496</v>
      </c>
      <c r="AB25" s="177" t="s">
        <v>504</v>
      </c>
      <c r="AC25" s="177" t="s">
        <v>512</v>
      </c>
      <c r="AD25" s="177" t="s">
        <v>518</v>
      </c>
    </row>
    <row r="26" spans="1:30" ht="30" x14ac:dyDescent="0.25">
      <c r="A26" s="264"/>
      <c r="B26" s="5" t="s">
        <v>10</v>
      </c>
      <c r="C26" s="130" t="str">
        <f t="shared" ref="C26:AD26" si="22">$B26</f>
        <v>#### Testing:
- checking for ResponseCode==400</v>
      </c>
      <c r="D26" s="130" t="str">
        <f t="shared" si="22"/>
        <v>#### Testing:
- checking for ResponseCode==400</v>
      </c>
      <c r="E26" s="8" t="str">
        <f t="shared" si="22"/>
        <v>#### Testing:
- checking for ResponseCode==400</v>
      </c>
      <c r="F26" s="8" t="str">
        <f t="shared" si="22"/>
        <v>#### Testing:
- checking for ResponseCode==400</v>
      </c>
      <c r="G26" s="8" t="str">
        <f t="shared" si="22"/>
        <v>#### Testing:
- checking for ResponseCode==400</v>
      </c>
      <c r="H26" s="8" t="str">
        <f t="shared" si="22"/>
        <v>#### Testing:
- checking for ResponseCode==400</v>
      </c>
      <c r="I26" s="8" t="str">
        <f t="shared" si="22"/>
        <v>#### Testing:
- checking for ResponseCode==400</v>
      </c>
      <c r="J26" s="8" t="str">
        <f t="shared" si="22"/>
        <v>#### Testing:
- checking for ResponseCode==400</v>
      </c>
      <c r="K26" s="8" t="str">
        <f t="shared" si="22"/>
        <v>#### Testing:
- checking for ResponseCode==400</v>
      </c>
      <c r="L26" s="8" t="str">
        <f t="shared" si="22"/>
        <v>#### Testing:
- checking for ResponseCode==400</v>
      </c>
      <c r="M26" s="8" t="str">
        <f t="shared" si="22"/>
        <v>#### Testing:
- checking for ResponseCode==400</v>
      </c>
      <c r="N26" s="8" t="str">
        <f t="shared" si="22"/>
        <v>#### Testing:
- checking for ResponseCode==400</v>
      </c>
      <c r="O26" s="8" t="str">
        <f t="shared" si="22"/>
        <v>#### Testing:
- checking for ResponseCode==400</v>
      </c>
      <c r="P26" s="8" t="str">
        <f t="shared" si="22"/>
        <v>#### Testing:
- checking for ResponseCode==400</v>
      </c>
      <c r="Q26" s="8" t="str">
        <f t="shared" si="22"/>
        <v>#### Testing:
- checking for ResponseCode==400</v>
      </c>
      <c r="R26" s="8" t="str">
        <f t="shared" si="22"/>
        <v>#### Testing:
- checking for ResponseCode==400</v>
      </c>
      <c r="S26" s="8" t="str">
        <f t="shared" si="22"/>
        <v>#### Testing:
- checking for ResponseCode==400</v>
      </c>
      <c r="T26" s="8" t="str">
        <f t="shared" si="22"/>
        <v>#### Testing:
- checking for ResponseCode==400</v>
      </c>
      <c r="U26" s="8" t="str">
        <f t="shared" si="22"/>
        <v>#### Testing:
- checking for ResponseCode==400</v>
      </c>
      <c r="V26" s="8" t="str">
        <f t="shared" si="22"/>
        <v>#### Testing:
- checking for ResponseCode==400</v>
      </c>
      <c r="W26" s="8" t="str">
        <f t="shared" si="22"/>
        <v>#### Testing:
- checking for ResponseCode==400</v>
      </c>
      <c r="X26" s="8" t="str">
        <f t="shared" si="22"/>
        <v>#### Testing:
- checking for ResponseCode==400</v>
      </c>
      <c r="Y26" s="8" t="str">
        <f t="shared" si="22"/>
        <v>#### Testing:
- checking for ResponseCode==400</v>
      </c>
      <c r="Z26" s="8" t="str">
        <f t="shared" si="22"/>
        <v>#### Testing:
- checking for ResponseCode==400</v>
      </c>
      <c r="AA26" s="8" t="str">
        <f t="shared" si="22"/>
        <v>#### Testing:
- checking for ResponseCode==400</v>
      </c>
      <c r="AB26" s="8" t="str">
        <f t="shared" si="22"/>
        <v>#### Testing:
- checking for ResponseCode==400</v>
      </c>
      <c r="AC26" s="8" t="str">
        <f t="shared" si="22"/>
        <v>#### Testing:
- checking for ResponseCode==400</v>
      </c>
      <c r="AD26" s="8" t="str">
        <f t="shared" si="22"/>
        <v>#### Testing:
- checking for ResponseCode==400</v>
      </c>
    </row>
    <row r="27" spans="1:30" s="22" customFormat="1" ht="45" x14ac:dyDescent="0.25">
      <c r="A27" s="264"/>
      <c r="B27" s="124" t="str">
        <f t="shared" ref="B27:Q27" si="23">$B7</f>
        <v>#### Clearing:
- not applicable</v>
      </c>
      <c r="C27" s="133" t="str">
        <f t="shared" si="23"/>
        <v>#### Clearing:
- not applicable</v>
      </c>
      <c r="D27" s="133" t="str">
        <f t="shared" si="23"/>
        <v>#### Clearing:
- not applicable</v>
      </c>
      <c r="E27" s="31" t="str">
        <f t="shared" si="23"/>
        <v>#### Clearing:
- not applicable</v>
      </c>
      <c r="F27" s="31" t="str">
        <f t="shared" si="23"/>
        <v>#### Clearing:
- not applicable</v>
      </c>
      <c r="G27" s="31" t="str">
        <f t="shared" si="23"/>
        <v>#### Clearing:
- not applicable</v>
      </c>
      <c r="H27" s="31" t="str">
        <f t="shared" si="23"/>
        <v>#### Clearing:
- not applicable</v>
      </c>
      <c r="I27" s="31" t="str">
        <f t="shared" si="23"/>
        <v>#### Clearing:
- not applicable</v>
      </c>
      <c r="J27" s="31" t="str">
        <f t="shared" si="23"/>
        <v>#### Clearing:
- not applicable</v>
      </c>
      <c r="K27" s="31" t="str">
        <f t="shared" si="23"/>
        <v>#### Clearing:
- not applicable</v>
      </c>
      <c r="L27" s="31" t="str">
        <f t="shared" si="23"/>
        <v>#### Clearing:
- not applicable</v>
      </c>
      <c r="M27" s="31" t="str">
        <f t="shared" si="23"/>
        <v>#### Clearing:
- not applicable</v>
      </c>
      <c r="N27" s="31" t="str">
        <f t="shared" si="23"/>
        <v>#### Clearing:
- not applicable</v>
      </c>
      <c r="O27" s="31" t="str">
        <f t="shared" si="23"/>
        <v>#### Clearing:
- not applicable</v>
      </c>
      <c r="P27" s="31" t="str">
        <f t="shared" si="23"/>
        <v>#### Clearing:
- not applicable</v>
      </c>
      <c r="Q27" s="31" t="str">
        <f t="shared" si="23"/>
        <v>#### Clearing:
- not applicable</v>
      </c>
      <c r="R27" s="126" t="str">
        <f>$R23</f>
        <v>#### Clearing:
- PUT NewRelease/remote-address with original value
- PUT NewRelease/remote-port with original value</v>
      </c>
      <c r="S27" s="31" t="str">
        <f t="shared" ref="S27:AD27" si="24">$B7</f>
        <v>#### Clearing:
- not applicable</v>
      </c>
      <c r="T27" s="31" t="str">
        <f t="shared" si="24"/>
        <v>#### Clearing:
- not applicable</v>
      </c>
      <c r="U27" s="31" t="str">
        <f t="shared" si="24"/>
        <v>#### Clearing:
- not applicable</v>
      </c>
      <c r="V27" s="31" t="str">
        <f t="shared" si="24"/>
        <v>#### Clearing:
- not applicable</v>
      </c>
      <c r="W27" s="31" t="str">
        <f t="shared" si="24"/>
        <v>#### Clearing:
- not applicable</v>
      </c>
      <c r="X27" s="31" t="str">
        <f t="shared" si="24"/>
        <v>#### Clearing:
- not applicable</v>
      </c>
      <c r="Y27" s="31" t="str">
        <f t="shared" si="24"/>
        <v>#### Clearing:
- not applicable</v>
      </c>
      <c r="Z27" s="31" t="str">
        <f t="shared" si="24"/>
        <v>#### Clearing:
- not applicable</v>
      </c>
      <c r="AA27" s="31" t="str">
        <f t="shared" si="24"/>
        <v>#### Clearing:
- not applicable</v>
      </c>
      <c r="AB27" s="31" t="str">
        <f t="shared" si="24"/>
        <v>#### Clearing:
- not applicable</v>
      </c>
      <c r="AC27" s="31" t="str">
        <f t="shared" si="24"/>
        <v>#### Clearing:
- not applicable</v>
      </c>
      <c r="AD27" s="31" t="str">
        <f t="shared" si="24"/>
        <v>#### Clearing:
- not applicable</v>
      </c>
    </row>
    <row r="28" spans="1:30" s="44" customFormat="1" x14ac:dyDescent="0.25">
      <c r="A28" s="264" t="s">
        <v>25</v>
      </c>
      <c r="B28" s="48" t="s">
        <v>68</v>
      </c>
      <c r="C28" s="127" t="str">
        <f t="shared" ref="C28:AD28" si="25">$B$28</f>
        <v>## Gets customer-journey checked for type?</v>
      </c>
      <c r="D28" s="127" t="str">
        <f t="shared" si="25"/>
        <v>## Gets customer-journey checked for type?</v>
      </c>
      <c r="E28" s="43" t="str">
        <f t="shared" si="25"/>
        <v>## Gets customer-journey checked for type?</v>
      </c>
      <c r="F28" s="43" t="str">
        <f t="shared" si="25"/>
        <v>## Gets customer-journey checked for type?</v>
      </c>
      <c r="G28" s="43" t="str">
        <f t="shared" si="25"/>
        <v>## Gets customer-journey checked for type?</v>
      </c>
      <c r="H28" s="43" t="str">
        <f t="shared" si="25"/>
        <v>## Gets customer-journey checked for type?</v>
      </c>
      <c r="I28" s="43" t="str">
        <f t="shared" si="25"/>
        <v>## Gets customer-journey checked for type?</v>
      </c>
      <c r="J28" s="43" t="str">
        <f t="shared" si="25"/>
        <v>## Gets customer-journey checked for type?</v>
      </c>
      <c r="K28" s="43" t="str">
        <f t="shared" si="25"/>
        <v>## Gets customer-journey checked for type?</v>
      </c>
      <c r="L28" s="43" t="str">
        <f t="shared" si="25"/>
        <v>## Gets customer-journey checked for type?</v>
      </c>
      <c r="M28" s="43" t="str">
        <f t="shared" si="25"/>
        <v>## Gets customer-journey checked for type?</v>
      </c>
      <c r="N28" s="43" t="str">
        <f t="shared" si="25"/>
        <v>## Gets customer-journey checked for type?</v>
      </c>
      <c r="O28" s="43" t="str">
        <f t="shared" si="25"/>
        <v>## Gets customer-journey checked for type?</v>
      </c>
      <c r="P28" s="43" t="str">
        <f t="shared" si="25"/>
        <v>## Gets customer-journey checked for type?</v>
      </c>
      <c r="Q28" s="43" t="str">
        <f t="shared" si="25"/>
        <v>## Gets customer-journey checked for type?</v>
      </c>
      <c r="R28" s="43" t="str">
        <f t="shared" si="25"/>
        <v>## Gets customer-journey checked for type?</v>
      </c>
      <c r="S28" s="43" t="str">
        <f t="shared" si="25"/>
        <v>## Gets customer-journey checked for type?</v>
      </c>
      <c r="T28" s="43" t="str">
        <f t="shared" si="25"/>
        <v>## Gets customer-journey checked for type?</v>
      </c>
      <c r="U28" s="43" t="str">
        <f t="shared" si="25"/>
        <v>## Gets customer-journey checked for type?</v>
      </c>
      <c r="V28" s="43" t="str">
        <f t="shared" si="25"/>
        <v>## Gets customer-journey checked for type?</v>
      </c>
      <c r="W28" s="43" t="str">
        <f t="shared" si="25"/>
        <v>## Gets customer-journey checked for type?</v>
      </c>
      <c r="X28" s="43" t="str">
        <f t="shared" si="25"/>
        <v>## Gets customer-journey checked for type?</v>
      </c>
      <c r="Y28" s="43" t="str">
        <f t="shared" si="25"/>
        <v>## Gets customer-journey checked for type?</v>
      </c>
      <c r="Z28" s="43" t="str">
        <f t="shared" si="25"/>
        <v>## Gets customer-journey checked for type?</v>
      </c>
      <c r="AA28" s="43" t="str">
        <f t="shared" si="25"/>
        <v>## Gets customer-journey checked for type?</v>
      </c>
      <c r="AB28" s="43" t="str">
        <f t="shared" si="25"/>
        <v>## Gets customer-journey checked for type?</v>
      </c>
      <c r="AC28" s="43" t="str">
        <f t="shared" si="25"/>
        <v>## Gets customer-journey checked for type?</v>
      </c>
      <c r="AD28" s="43" t="str">
        <f t="shared" si="25"/>
        <v>## Gets customer-journey checked for type?</v>
      </c>
    </row>
    <row r="29" spans="1:30" ht="270" x14ac:dyDescent="0.25">
      <c r="A29" s="265"/>
      <c r="B29" s="5" t="s">
        <v>26</v>
      </c>
      <c r="C29" s="130" t="s">
        <v>101</v>
      </c>
      <c r="D29" s="161" t="s">
        <v>836</v>
      </c>
      <c r="E29" s="177" t="s">
        <v>117</v>
      </c>
      <c r="F29" s="177" t="s">
        <v>150</v>
      </c>
      <c r="G29" s="177" t="s">
        <v>237</v>
      </c>
      <c r="H29" s="177" t="s">
        <v>257</v>
      </c>
      <c r="I29" s="177" t="s">
        <v>292</v>
      </c>
      <c r="J29" s="177" t="s">
        <v>300</v>
      </c>
      <c r="K29" s="177" t="s">
        <v>313</v>
      </c>
      <c r="L29" s="177" t="s">
        <v>321</v>
      </c>
      <c r="M29" s="177" t="s">
        <v>329</v>
      </c>
      <c r="N29" s="177" t="str">
        <f>CONCATENATE("#### Preparation:
- POST ",N3,"
    - all parameters with realistic values, BUT customer-journey set to have value of other data-type like number/boolean/undefined/null(random)")</f>
        <v>#### Preparation:
- POST /v1/inform-about-application
    - all parameters with realistic values, BUT customer-journey set to have value of other data-type like number/boolean/undefined/null(random)</v>
      </c>
      <c r="O29" s="177" t="str">
        <f>CONCATENATE("#### Preparation:
- POST ",O3,"
    - all parameters with realistic values, BUT customer-journey set to have value of other data-type like number/boolean/undefined/null(random)")</f>
        <v>#### Preparation:
- POST /v1/inform-about-application-in-generic-representation
    - all parameters with realistic values, BUT customer-journey set to have value of other data-type like number/boolean/undefined/null(random)</v>
      </c>
      <c r="P29" s="177" t="str">
        <f>CONCATENATE("#### Preparation:
- POST ",P3,"
    - all parameters with realistic values, BUT customer-journey set to have value of other data-type like number/boolean/undefined/null(random)")</f>
        <v>#### Preparation:
- POST  /v1/inform-about-release-history
    - all parameters with realistic values, BUT customer-journey set to have value of other data-type like number/boolean/undefined/null(random)</v>
      </c>
      <c r="Q29" s="177" t="str">
        <f>CONCATENATE("#### Preparation:
- POST ",Q3,"
    - all parameters with realistic values, BUT customer-journey set to have value of other data-type like number/boolean/undefined/null(random)")</f>
        <v>#### Preparation:
- POST /v1/inform-about-release-history-in-generic-representation
    - all parameters with realistic values, BUT customer-journey set to have value of other data-type like number/boolean/undefined/null(random)</v>
      </c>
      <c r="R29" s="177" t="s">
        <v>620</v>
      </c>
      <c r="S29" s="177" t="s">
        <v>337</v>
      </c>
      <c r="T29" s="177" t="s">
        <v>345</v>
      </c>
      <c r="U29" s="177" t="s">
        <v>352</v>
      </c>
      <c r="V29" s="177" t="s">
        <v>462</v>
      </c>
      <c r="W29" s="177" t="s">
        <v>467</v>
      </c>
      <c r="X29" s="177" t="s">
        <v>473</v>
      </c>
      <c r="Y29" s="177" t="s">
        <v>481</v>
      </c>
      <c r="Z29" s="177" t="s">
        <v>489</v>
      </c>
      <c r="AA29" s="177" t="s">
        <v>497</v>
      </c>
      <c r="AB29" s="177" t="s">
        <v>505</v>
      </c>
      <c r="AC29" s="177" t="s">
        <v>513</v>
      </c>
      <c r="AD29" s="177" t="s">
        <v>519</v>
      </c>
    </row>
    <row r="30" spans="1:30" ht="30" x14ac:dyDescent="0.25">
      <c r="A30" s="265"/>
      <c r="B30" s="5" t="s">
        <v>10</v>
      </c>
      <c r="C30" s="130" t="str">
        <f t="shared" ref="C30:AD30" si="26">$B30</f>
        <v>#### Testing:
- checking for ResponseCode==400</v>
      </c>
      <c r="D30" s="130" t="str">
        <f t="shared" si="26"/>
        <v>#### Testing:
- checking for ResponseCode==400</v>
      </c>
      <c r="E30" s="8" t="str">
        <f t="shared" si="26"/>
        <v>#### Testing:
- checking for ResponseCode==400</v>
      </c>
      <c r="F30" s="8" t="str">
        <f t="shared" si="26"/>
        <v>#### Testing:
- checking for ResponseCode==400</v>
      </c>
      <c r="G30" s="8" t="str">
        <f t="shared" si="26"/>
        <v>#### Testing:
- checking for ResponseCode==400</v>
      </c>
      <c r="H30" s="8" t="str">
        <f t="shared" si="26"/>
        <v>#### Testing:
- checking for ResponseCode==400</v>
      </c>
      <c r="I30" s="8" t="str">
        <f t="shared" si="26"/>
        <v>#### Testing:
- checking for ResponseCode==400</v>
      </c>
      <c r="J30" s="8" t="str">
        <f t="shared" si="26"/>
        <v>#### Testing:
- checking for ResponseCode==400</v>
      </c>
      <c r="K30" s="8" t="str">
        <f t="shared" si="26"/>
        <v>#### Testing:
- checking for ResponseCode==400</v>
      </c>
      <c r="L30" s="8" t="str">
        <f t="shared" si="26"/>
        <v>#### Testing:
- checking for ResponseCode==400</v>
      </c>
      <c r="M30" s="8" t="str">
        <f t="shared" si="26"/>
        <v>#### Testing:
- checking for ResponseCode==400</v>
      </c>
      <c r="N30" s="8" t="str">
        <f t="shared" si="26"/>
        <v>#### Testing:
- checking for ResponseCode==400</v>
      </c>
      <c r="O30" s="8" t="str">
        <f t="shared" si="26"/>
        <v>#### Testing:
- checking for ResponseCode==400</v>
      </c>
      <c r="P30" s="8" t="str">
        <f t="shared" si="26"/>
        <v>#### Testing:
- checking for ResponseCode==400</v>
      </c>
      <c r="Q30" s="8" t="str">
        <f t="shared" si="26"/>
        <v>#### Testing:
- checking for ResponseCode==400</v>
      </c>
      <c r="R30" s="8" t="str">
        <f t="shared" si="26"/>
        <v>#### Testing:
- checking for ResponseCode==400</v>
      </c>
      <c r="S30" s="8" t="str">
        <f t="shared" si="26"/>
        <v>#### Testing:
- checking for ResponseCode==400</v>
      </c>
      <c r="T30" s="8" t="str">
        <f t="shared" si="26"/>
        <v>#### Testing:
- checking for ResponseCode==400</v>
      </c>
      <c r="U30" s="8" t="str">
        <f t="shared" si="26"/>
        <v>#### Testing:
- checking for ResponseCode==400</v>
      </c>
      <c r="V30" s="8" t="str">
        <f t="shared" si="26"/>
        <v>#### Testing:
- checking for ResponseCode==400</v>
      </c>
      <c r="W30" s="8" t="str">
        <f t="shared" si="26"/>
        <v>#### Testing:
- checking for ResponseCode==400</v>
      </c>
      <c r="X30" s="8" t="str">
        <f t="shared" si="26"/>
        <v>#### Testing:
- checking for ResponseCode==400</v>
      </c>
      <c r="Y30" s="8" t="str">
        <f t="shared" si="26"/>
        <v>#### Testing:
- checking for ResponseCode==400</v>
      </c>
      <c r="Z30" s="8" t="str">
        <f t="shared" si="26"/>
        <v>#### Testing:
- checking for ResponseCode==400</v>
      </c>
      <c r="AA30" s="8" t="str">
        <f t="shared" si="26"/>
        <v>#### Testing:
- checking for ResponseCode==400</v>
      </c>
      <c r="AB30" s="8" t="str">
        <f t="shared" si="26"/>
        <v>#### Testing:
- checking for ResponseCode==400</v>
      </c>
      <c r="AC30" s="8" t="str">
        <f t="shared" si="26"/>
        <v>#### Testing:
- checking for ResponseCode==400</v>
      </c>
      <c r="AD30" s="8" t="str">
        <f t="shared" si="26"/>
        <v>#### Testing:
- checking for ResponseCode==400</v>
      </c>
    </row>
    <row r="31" spans="1:30" s="22" customFormat="1" ht="45" x14ac:dyDescent="0.25">
      <c r="A31" s="265"/>
      <c r="B31" s="124" t="str">
        <f t="shared" ref="B31:Q31" si="27">$B7</f>
        <v>#### Clearing:
- not applicable</v>
      </c>
      <c r="C31" s="133" t="str">
        <f t="shared" si="27"/>
        <v>#### Clearing:
- not applicable</v>
      </c>
      <c r="D31" s="133" t="str">
        <f t="shared" si="27"/>
        <v>#### Clearing:
- not applicable</v>
      </c>
      <c r="E31" s="31" t="str">
        <f t="shared" si="27"/>
        <v>#### Clearing:
- not applicable</v>
      </c>
      <c r="F31" s="31" t="str">
        <f t="shared" si="27"/>
        <v>#### Clearing:
- not applicable</v>
      </c>
      <c r="G31" s="31" t="str">
        <f t="shared" si="27"/>
        <v>#### Clearing:
- not applicable</v>
      </c>
      <c r="H31" s="31" t="str">
        <f t="shared" si="27"/>
        <v>#### Clearing:
- not applicable</v>
      </c>
      <c r="I31" s="31" t="str">
        <f t="shared" si="27"/>
        <v>#### Clearing:
- not applicable</v>
      </c>
      <c r="J31" s="31" t="str">
        <f t="shared" si="27"/>
        <v>#### Clearing:
- not applicable</v>
      </c>
      <c r="K31" s="31" t="str">
        <f t="shared" si="27"/>
        <v>#### Clearing:
- not applicable</v>
      </c>
      <c r="L31" s="31" t="str">
        <f t="shared" si="27"/>
        <v>#### Clearing:
- not applicable</v>
      </c>
      <c r="M31" s="31" t="str">
        <f t="shared" si="27"/>
        <v>#### Clearing:
- not applicable</v>
      </c>
      <c r="N31" s="31" t="str">
        <f t="shared" si="27"/>
        <v>#### Clearing:
- not applicable</v>
      </c>
      <c r="O31" s="31" t="str">
        <f t="shared" si="27"/>
        <v>#### Clearing:
- not applicable</v>
      </c>
      <c r="P31" s="31" t="str">
        <f t="shared" si="27"/>
        <v>#### Clearing:
- not applicable</v>
      </c>
      <c r="Q31" s="31" t="str">
        <f t="shared" si="27"/>
        <v>#### Clearing:
- not applicable</v>
      </c>
      <c r="R31" s="126" t="str">
        <f>$R27</f>
        <v>#### Clearing:
- PUT NewRelease/remote-address with original value
- PUT NewRelease/remote-port with original value</v>
      </c>
      <c r="S31" s="31" t="str">
        <f t="shared" ref="S31:AD31" si="28">$B7</f>
        <v>#### Clearing:
- not applicable</v>
      </c>
      <c r="T31" s="31" t="str">
        <f t="shared" si="28"/>
        <v>#### Clearing:
- not applicable</v>
      </c>
      <c r="U31" s="31" t="str">
        <f t="shared" si="28"/>
        <v>#### Clearing:
- not applicable</v>
      </c>
      <c r="V31" s="31" t="str">
        <f t="shared" si="28"/>
        <v>#### Clearing:
- not applicable</v>
      </c>
      <c r="W31" s="31" t="str">
        <f t="shared" si="28"/>
        <v>#### Clearing:
- not applicable</v>
      </c>
      <c r="X31" s="31" t="str">
        <f t="shared" si="28"/>
        <v>#### Clearing:
- not applicable</v>
      </c>
      <c r="Y31" s="31" t="str">
        <f t="shared" si="28"/>
        <v>#### Clearing:
- not applicable</v>
      </c>
      <c r="Z31" s="31" t="str">
        <f t="shared" si="28"/>
        <v>#### Clearing:
- not applicable</v>
      </c>
      <c r="AA31" s="31" t="str">
        <f t="shared" si="28"/>
        <v>#### Clearing:
- not applicable</v>
      </c>
      <c r="AB31" s="31" t="str">
        <f t="shared" si="28"/>
        <v>#### Clearing:
- not applicable</v>
      </c>
      <c r="AC31" s="31" t="str">
        <f t="shared" si="28"/>
        <v>#### Clearing:
- not applicable</v>
      </c>
      <c r="AD31" s="31" t="str">
        <f t="shared" si="28"/>
        <v>#### Clearing:
- not applicable</v>
      </c>
    </row>
    <row r="32" spans="1:30" s="44" customFormat="1" ht="15" customHeight="1" x14ac:dyDescent="0.25">
      <c r="A32" s="264" t="s">
        <v>28</v>
      </c>
      <c r="B32" s="48" t="s">
        <v>30</v>
      </c>
      <c r="C32" s="127" t="str">
        <f t="shared" ref="C32:AD32" si="29">$B$32</f>
        <v>## Gets security key checked for availability?</v>
      </c>
      <c r="D32" s="127" t="str">
        <f t="shared" si="29"/>
        <v>## Gets security key checked for availability?</v>
      </c>
      <c r="E32" s="43" t="str">
        <f t="shared" si="29"/>
        <v>## Gets security key checked for availability?</v>
      </c>
      <c r="F32" s="43" t="str">
        <f t="shared" si="29"/>
        <v>## Gets security key checked for availability?</v>
      </c>
      <c r="G32" s="43" t="str">
        <f t="shared" si="29"/>
        <v>## Gets security key checked for availability?</v>
      </c>
      <c r="H32" s="43" t="str">
        <f t="shared" si="29"/>
        <v>## Gets security key checked for availability?</v>
      </c>
      <c r="I32" s="43" t="str">
        <f t="shared" si="29"/>
        <v>## Gets security key checked for availability?</v>
      </c>
      <c r="J32" s="43" t="str">
        <f t="shared" si="29"/>
        <v>## Gets security key checked for availability?</v>
      </c>
      <c r="K32" s="43" t="str">
        <f t="shared" si="29"/>
        <v>## Gets security key checked for availability?</v>
      </c>
      <c r="L32" s="43" t="str">
        <f t="shared" si="29"/>
        <v>## Gets security key checked for availability?</v>
      </c>
      <c r="M32" s="43" t="str">
        <f t="shared" si="29"/>
        <v>## Gets security key checked for availability?</v>
      </c>
      <c r="N32" s="43" t="str">
        <f t="shared" si="29"/>
        <v>## Gets security key checked for availability?</v>
      </c>
      <c r="O32" s="43" t="str">
        <f t="shared" si="29"/>
        <v>## Gets security key checked for availability?</v>
      </c>
      <c r="P32" s="43" t="str">
        <f t="shared" si="29"/>
        <v>## Gets security key checked for availability?</v>
      </c>
      <c r="Q32" s="43" t="str">
        <f t="shared" si="29"/>
        <v>## Gets security key checked for availability?</v>
      </c>
      <c r="R32" s="43" t="str">
        <f t="shared" si="29"/>
        <v>## Gets security key checked for availability?</v>
      </c>
      <c r="S32" s="43" t="str">
        <f t="shared" si="29"/>
        <v>## Gets security key checked for availability?</v>
      </c>
      <c r="T32" s="43" t="str">
        <f t="shared" si="29"/>
        <v>## Gets security key checked for availability?</v>
      </c>
      <c r="U32" s="43" t="str">
        <f t="shared" si="29"/>
        <v>## Gets security key checked for availability?</v>
      </c>
      <c r="V32" s="43" t="str">
        <f t="shared" si="29"/>
        <v>## Gets security key checked for availability?</v>
      </c>
      <c r="W32" s="43" t="str">
        <f t="shared" si="29"/>
        <v>## Gets security key checked for availability?</v>
      </c>
      <c r="X32" s="43" t="str">
        <f t="shared" si="29"/>
        <v>## Gets security key checked for availability?</v>
      </c>
      <c r="Y32" s="43" t="str">
        <f t="shared" si="29"/>
        <v>## Gets security key checked for availability?</v>
      </c>
      <c r="Z32" s="43" t="str">
        <f t="shared" si="29"/>
        <v>## Gets security key checked for availability?</v>
      </c>
      <c r="AA32" s="43" t="str">
        <f t="shared" si="29"/>
        <v>## Gets security key checked for availability?</v>
      </c>
      <c r="AB32" s="43" t="str">
        <f t="shared" si="29"/>
        <v>## Gets security key checked for availability?</v>
      </c>
      <c r="AC32" s="43" t="str">
        <f t="shared" si="29"/>
        <v>## Gets security key checked for availability?</v>
      </c>
      <c r="AD32" s="43" t="str">
        <f t="shared" si="29"/>
        <v>## Gets security key checked for availability?</v>
      </c>
    </row>
    <row r="33" spans="1:30" ht="240" x14ac:dyDescent="0.25">
      <c r="A33" s="264"/>
      <c r="B33" s="5" t="s">
        <v>32</v>
      </c>
      <c r="C33" s="35" t="s">
        <v>87</v>
      </c>
      <c r="D33" s="161" t="s">
        <v>837</v>
      </c>
      <c r="E33" s="177" t="s">
        <v>118</v>
      </c>
      <c r="F33" s="177" t="s">
        <v>151</v>
      </c>
      <c r="G33" s="177" t="s">
        <v>238</v>
      </c>
      <c r="H33" s="177" t="s">
        <v>258</v>
      </c>
      <c r="I33" s="177" t="s">
        <v>294</v>
      </c>
      <c r="J33" s="177" t="s">
        <v>301</v>
      </c>
      <c r="K33" s="177" t="s">
        <v>314</v>
      </c>
      <c r="L33" s="177" t="s">
        <v>322</v>
      </c>
      <c r="M33" s="177" t="s">
        <v>330</v>
      </c>
      <c r="N33" s="177" t="s">
        <v>286</v>
      </c>
      <c r="O33" s="177" t="s">
        <v>286</v>
      </c>
      <c r="P33" s="177" t="s">
        <v>286</v>
      </c>
      <c r="Q33" s="177" t="s">
        <v>286</v>
      </c>
      <c r="R33" s="177" t="s">
        <v>621</v>
      </c>
      <c r="S33" s="177" t="str">
        <f>CONCATENATE("#### Preparation:
- POST ",S3,"
    - all parameters with reasonable values
   - BUT operationKey parameter missing (does not mean empty string)")</f>
        <v>#### Preparation:
- POST /v1/start-application-in-generic-representation
    - all parameters with reasonable values
   - BUT operationKey parameter missing (does not mean empty string)</v>
      </c>
      <c r="T33" s="177" t="s">
        <v>346</v>
      </c>
      <c r="U33" s="177" t="s">
        <v>353</v>
      </c>
      <c r="V33" s="177" t="s">
        <v>463</v>
      </c>
      <c r="W33" s="177" t="s">
        <v>468</v>
      </c>
      <c r="X33" s="177" t="s">
        <v>474</v>
      </c>
      <c r="Y33" s="177" t="s">
        <v>482</v>
      </c>
      <c r="Z33" s="177" t="s">
        <v>490</v>
      </c>
      <c r="AA33" s="177" t="s">
        <v>498</v>
      </c>
      <c r="AB33" s="177" t="s">
        <v>506</v>
      </c>
      <c r="AC33" s="177" t="s">
        <v>523</v>
      </c>
      <c r="AD33" s="177" t="s">
        <v>522</v>
      </c>
    </row>
    <row r="34" spans="1:30" ht="30" x14ac:dyDescent="0.25">
      <c r="A34" s="264"/>
      <c r="B34" s="5" t="s">
        <v>9</v>
      </c>
      <c r="C34" s="131" t="str">
        <f t="shared" ref="C34:M34" si="30">$B34</f>
        <v>#### Testing:
- checking for ResponseCode==401</v>
      </c>
      <c r="D34" s="131" t="str">
        <f t="shared" si="30"/>
        <v>#### Testing:
- checking for ResponseCode==401</v>
      </c>
      <c r="E34" s="9" t="str">
        <f t="shared" si="30"/>
        <v>#### Testing:
- checking for ResponseCode==401</v>
      </c>
      <c r="F34" s="9" t="str">
        <f t="shared" si="30"/>
        <v>#### Testing:
- checking for ResponseCode==401</v>
      </c>
      <c r="G34" s="9" t="str">
        <f t="shared" si="30"/>
        <v>#### Testing:
- checking for ResponseCode==401</v>
      </c>
      <c r="H34" s="9" t="str">
        <f t="shared" si="30"/>
        <v>#### Testing:
- checking for ResponseCode==401</v>
      </c>
      <c r="I34" s="9" t="str">
        <f t="shared" si="30"/>
        <v>#### Testing:
- checking for ResponseCode==401</v>
      </c>
      <c r="J34" s="9" t="str">
        <f t="shared" si="30"/>
        <v>#### Testing:
- checking for ResponseCode==401</v>
      </c>
      <c r="K34" s="9" t="str">
        <f t="shared" si="30"/>
        <v>#### Testing:
- checking for ResponseCode==401</v>
      </c>
      <c r="L34" s="9" t="str">
        <f t="shared" si="30"/>
        <v>#### Testing:
- checking for ResponseCode==401</v>
      </c>
      <c r="M34" s="9" t="str">
        <f t="shared" si="30"/>
        <v>#### Testing:
- checking for ResponseCode==401</v>
      </c>
      <c r="N34" s="9"/>
      <c r="O34" s="9"/>
      <c r="P34" s="9"/>
      <c r="Q34" s="9"/>
      <c r="R34" s="9" t="str">
        <f t="shared" ref="R34:AD34" si="31">$B34</f>
        <v>#### Testing:
- checking for ResponseCode==401</v>
      </c>
      <c r="S34" s="9" t="str">
        <f t="shared" si="31"/>
        <v>#### Testing:
- checking for ResponseCode==401</v>
      </c>
      <c r="T34" s="9" t="str">
        <f t="shared" si="31"/>
        <v>#### Testing:
- checking for ResponseCode==401</v>
      </c>
      <c r="U34" s="9" t="str">
        <f t="shared" si="31"/>
        <v>#### Testing:
- checking for ResponseCode==401</v>
      </c>
      <c r="V34" s="9" t="str">
        <f t="shared" si="31"/>
        <v>#### Testing:
- checking for ResponseCode==401</v>
      </c>
      <c r="W34" s="9" t="str">
        <f t="shared" si="31"/>
        <v>#### Testing:
- checking for ResponseCode==401</v>
      </c>
      <c r="X34" s="9" t="str">
        <f t="shared" si="31"/>
        <v>#### Testing:
- checking for ResponseCode==401</v>
      </c>
      <c r="Y34" s="9" t="str">
        <f t="shared" si="31"/>
        <v>#### Testing:
- checking for ResponseCode==401</v>
      </c>
      <c r="Z34" s="9" t="str">
        <f t="shared" si="31"/>
        <v>#### Testing:
- checking for ResponseCode==401</v>
      </c>
      <c r="AA34" s="9" t="str">
        <f t="shared" si="31"/>
        <v>#### Testing:
- checking for ResponseCode==401</v>
      </c>
      <c r="AB34" s="9" t="str">
        <f t="shared" si="31"/>
        <v>#### Testing:
- checking for ResponseCode==401</v>
      </c>
      <c r="AC34" s="9" t="str">
        <f t="shared" si="31"/>
        <v>#### Testing:
- checking for ResponseCode==401</v>
      </c>
      <c r="AD34" s="9" t="str">
        <f t="shared" si="31"/>
        <v>#### Testing:
- checking for ResponseCode==401</v>
      </c>
    </row>
    <row r="35" spans="1:30" s="22" customFormat="1" ht="45" x14ac:dyDescent="0.25">
      <c r="A35" s="264"/>
      <c r="B35" s="124" t="str">
        <f t="shared" ref="B35:M35" si="32">$B7</f>
        <v>#### Clearing:
- not applicable</v>
      </c>
      <c r="C35" s="129" t="str">
        <f t="shared" si="32"/>
        <v>#### Clearing:
- not applicable</v>
      </c>
      <c r="D35" s="129" t="str">
        <f t="shared" si="32"/>
        <v>#### Clearing:
- not applicable</v>
      </c>
      <c r="E35" s="29" t="str">
        <f t="shared" si="32"/>
        <v>#### Clearing:
- not applicable</v>
      </c>
      <c r="F35" s="29" t="str">
        <f t="shared" si="32"/>
        <v>#### Clearing:
- not applicable</v>
      </c>
      <c r="G35" s="29" t="str">
        <f t="shared" si="32"/>
        <v>#### Clearing:
- not applicable</v>
      </c>
      <c r="H35" s="29" t="str">
        <f t="shared" si="32"/>
        <v>#### Clearing:
- not applicable</v>
      </c>
      <c r="I35" s="29" t="str">
        <f t="shared" si="32"/>
        <v>#### Clearing:
- not applicable</v>
      </c>
      <c r="J35" s="29" t="str">
        <f t="shared" si="32"/>
        <v>#### Clearing:
- not applicable</v>
      </c>
      <c r="K35" s="29" t="str">
        <f t="shared" si="32"/>
        <v>#### Clearing:
- not applicable</v>
      </c>
      <c r="L35" s="29" t="str">
        <f t="shared" si="32"/>
        <v>#### Clearing:
- not applicable</v>
      </c>
      <c r="M35" s="29" t="str">
        <f t="shared" si="32"/>
        <v>#### Clearing:
- not applicable</v>
      </c>
      <c r="N35" s="29"/>
      <c r="O35" s="29"/>
      <c r="P35" s="29"/>
      <c r="Q35" s="29"/>
      <c r="R35" s="126" t="str">
        <f>$R31</f>
        <v>#### Clearing:
- PUT NewRelease/remote-address with original value
- PUT NewRelease/remote-port with original value</v>
      </c>
      <c r="S35" s="29" t="str">
        <f t="shared" ref="S35:AD35" si="33">$B7</f>
        <v>#### Clearing:
- not applicable</v>
      </c>
      <c r="T35" s="29" t="str">
        <f t="shared" si="33"/>
        <v>#### Clearing:
- not applicable</v>
      </c>
      <c r="U35" s="29" t="str">
        <f t="shared" si="33"/>
        <v>#### Clearing:
- not applicable</v>
      </c>
      <c r="V35" s="29" t="str">
        <f t="shared" si="33"/>
        <v>#### Clearing:
- not applicable</v>
      </c>
      <c r="W35" s="29" t="str">
        <f t="shared" si="33"/>
        <v>#### Clearing:
- not applicable</v>
      </c>
      <c r="X35" s="29" t="str">
        <f t="shared" si="33"/>
        <v>#### Clearing:
- not applicable</v>
      </c>
      <c r="Y35" s="29" t="str">
        <f t="shared" si="33"/>
        <v>#### Clearing:
- not applicable</v>
      </c>
      <c r="Z35" s="29" t="str">
        <f t="shared" si="33"/>
        <v>#### Clearing:
- not applicable</v>
      </c>
      <c r="AA35" s="29" t="str">
        <f t="shared" si="33"/>
        <v>#### Clearing:
- not applicable</v>
      </c>
      <c r="AB35" s="29" t="str">
        <f t="shared" si="33"/>
        <v>#### Clearing:
- not applicable</v>
      </c>
      <c r="AC35" s="29" t="str">
        <f t="shared" si="33"/>
        <v>#### Clearing:
- not applicable</v>
      </c>
      <c r="AD35" s="29" t="str">
        <f t="shared" si="33"/>
        <v>#### Clearing:
- not applicable</v>
      </c>
    </row>
    <row r="36" spans="1:30" s="44" customFormat="1" ht="15" customHeight="1" x14ac:dyDescent="0.25">
      <c r="A36" s="264" t="s">
        <v>29</v>
      </c>
      <c r="B36" s="48" t="s">
        <v>31</v>
      </c>
      <c r="C36" s="127" t="str">
        <f t="shared" ref="C36:AD36" si="34">$B$36</f>
        <v>## Gets security key checked for correctness?</v>
      </c>
      <c r="D36" s="127" t="str">
        <f t="shared" si="34"/>
        <v>## Gets security key checked for correctness?</v>
      </c>
      <c r="E36" s="43" t="str">
        <f t="shared" si="34"/>
        <v>## Gets security key checked for correctness?</v>
      </c>
      <c r="F36" s="43" t="str">
        <f t="shared" si="34"/>
        <v>## Gets security key checked for correctness?</v>
      </c>
      <c r="G36" s="43" t="str">
        <f t="shared" si="34"/>
        <v>## Gets security key checked for correctness?</v>
      </c>
      <c r="H36" s="43" t="str">
        <f t="shared" si="34"/>
        <v>## Gets security key checked for correctness?</v>
      </c>
      <c r="I36" s="43" t="str">
        <f t="shared" si="34"/>
        <v>## Gets security key checked for correctness?</v>
      </c>
      <c r="J36" s="43" t="str">
        <f t="shared" si="34"/>
        <v>## Gets security key checked for correctness?</v>
      </c>
      <c r="K36" s="43" t="str">
        <f t="shared" si="34"/>
        <v>## Gets security key checked for correctness?</v>
      </c>
      <c r="L36" s="43" t="str">
        <f t="shared" si="34"/>
        <v>## Gets security key checked for correctness?</v>
      </c>
      <c r="M36" s="43" t="str">
        <f t="shared" si="34"/>
        <v>## Gets security key checked for correctness?</v>
      </c>
      <c r="N36" s="43" t="str">
        <f t="shared" si="34"/>
        <v>## Gets security key checked for correctness?</v>
      </c>
      <c r="O36" s="43" t="str">
        <f t="shared" si="34"/>
        <v>## Gets security key checked for correctness?</v>
      </c>
      <c r="P36" s="43" t="str">
        <f t="shared" si="34"/>
        <v>## Gets security key checked for correctness?</v>
      </c>
      <c r="Q36" s="43" t="str">
        <f t="shared" si="34"/>
        <v>## Gets security key checked for correctness?</v>
      </c>
      <c r="R36" s="43" t="str">
        <f t="shared" si="34"/>
        <v>## Gets security key checked for correctness?</v>
      </c>
      <c r="S36" s="43" t="str">
        <f t="shared" si="34"/>
        <v>## Gets security key checked for correctness?</v>
      </c>
      <c r="T36" s="43" t="str">
        <f t="shared" si="34"/>
        <v>## Gets security key checked for correctness?</v>
      </c>
      <c r="U36" s="43" t="str">
        <f t="shared" si="34"/>
        <v>## Gets security key checked for correctness?</v>
      </c>
      <c r="V36" s="43" t="str">
        <f t="shared" si="34"/>
        <v>## Gets security key checked for correctness?</v>
      </c>
      <c r="W36" s="43" t="str">
        <f t="shared" si="34"/>
        <v>## Gets security key checked for correctness?</v>
      </c>
      <c r="X36" s="43" t="str">
        <f t="shared" si="34"/>
        <v>## Gets security key checked for correctness?</v>
      </c>
      <c r="Y36" s="43" t="str">
        <f t="shared" si="34"/>
        <v>## Gets security key checked for correctness?</v>
      </c>
      <c r="Z36" s="43" t="str">
        <f t="shared" si="34"/>
        <v>## Gets security key checked for correctness?</v>
      </c>
      <c r="AA36" s="43" t="str">
        <f t="shared" si="34"/>
        <v>## Gets security key checked for correctness?</v>
      </c>
      <c r="AB36" s="43" t="str">
        <f t="shared" si="34"/>
        <v>## Gets security key checked for correctness?</v>
      </c>
      <c r="AC36" s="43" t="str">
        <f t="shared" si="34"/>
        <v>## Gets security key checked for correctness?</v>
      </c>
      <c r="AD36" s="43" t="str">
        <f t="shared" si="34"/>
        <v>## Gets security key checked for correctness?</v>
      </c>
    </row>
    <row r="37" spans="1:30" ht="240" x14ac:dyDescent="0.25">
      <c r="A37" s="264"/>
      <c r="B37" s="5" t="s">
        <v>33</v>
      </c>
      <c r="C37" s="131" t="s">
        <v>88</v>
      </c>
      <c r="D37" s="161" t="s">
        <v>838</v>
      </c>
      <c r="E37" s="177" t="s">
        <v>119</v>
      </c>
      <c r="F37" s="177" t="s">
        <v>152</v>
      </c>
      <c r="G37" s="177" t="s">
        <v>239</v>
      </c>
      <c r="H37" s="177" t="s">
        <v>259</v>
      </c>
      <c r="I37" s="177" t="s">
        <v>293</v>
      </c>
      <c r="J37" s="177" t="s">
        <v>302</v>
      </c>
      <c r="K37" s="177" t="s">
        <v>315</v>
      </c>
      <c r="L37" s="177" t="s">
        <v>323</v>
      </c>
      <c r="M37" s="177" t="s">
        <v>331</v>
      </c>
      <c r="N37" s="177" t="s">
        <v>286</v>
      </c>
      <c r="O37" s="177" t="s">
        <v>286</v>
      </c>
      <c r="P37" s="177" t="s">
        <v>286</v>
      </c>
      <c r="Q37" s="177" t="s">
        <v>286</v>
      </c>
      <c r="R37" s="177" t="s">
        <v>622</v>
      </c>
      <c r="S37" s="177" t="str">
        <f>CONCATENATE("#### Preparation:
- POST ",S3,"
    - all parameters with reasonable values
   - BUT operationKey parameter with random dummy value.")</f>
        <v>#### Preparation:
- POST /v1/start-application-in-generic-representation
    - all parameters with reasonable values
   - BUT operationKey parameter with random dummy value.</v>
      </c>
      <c r="T37" s="177" t="s">
        <v>355</v>
      </c>
      <c r="U37" s="177" t="s">
        <v>354</v>
      </c>
      <c r="V37" s="177" t="s">
        <v>464</v>
      </c>
      <c r="W37" s="177" t="s">
        <v>469</v>
      </c>
      <c r="X37" s="177" t="s">
        <v>475</v>
      </c>
      <c r="Y37" s="177" t="s">
        <v>483</v>
      </c>
      <c r="Z37" s="177" t="s">
        <v>491</v>
      </c>
      <c r="AA37" s="177" t="s">
        <v>499</v>
      </c>
      <c r="AB37" s="177" t="s">
        <v>507</v>
      </c>
      <c r="AC37" s="177" t="s">
        <v>521</v>
      </c>
      <c r="AD37" s="177" t="s">
        <v>520</v>
      </c>
    </row>
    <row r="38" spans="1:30" ht="30" x14ac:dyDescent="0.25">
      <c r="A38" s="264"/>
      <c r="B38" s="5" t="s">
        <v>9</v>
      </c>
      <c r="C38" s="131" t="str">
        <f t="shared" ref="C38:M38" si="35">$B38</f>
        <v>#### Testing:
- checking for ResponseCode==401</v>
      </c>
      <c r="D38" s="131" t="str">
        <f t="shared" si="35"/>
        <v>#### Testing:
- checking for ResponseCode==401</v>
      </c>
      <c r="E38" s="9" t="str">
        <f t="shared" si="35"/>
        <v>#### Testing:
- checking for ResponseCode==401</v>
      </c>
      <c r="F38" s="9" t="str">
        <f t="shared" si="35"/>
        <v>#### Testing:
- checking for ResponseCode==401</v>
      </c>
      <c r="G38" s="9" t="str">
        <f t="shared" si="35"/>
        <v>#### Testing:
- checking for ResponseCode==401</v>
      </c>
      <c r="H38" s="9" t="str">
        <f t="shared" si="35"/>
        <v>#### Testing:
- checking for ResponseCode==401</v>
      </c>
      <c r="I38" s="9" t="str">
        <f t="shared" si="35"/>
        <v>#### Testing:
- checking for ResponseCode==401</v>
      </c>
      <c r="J38" s="9" t="str">
        <f t="shared" si="35"/>
        <v>#### Testing:
- checking for ResponseCode==401</v>
      </c>
      <c r="K38" s="9" t="str">
        <f t="shared" si="35"/>
        <v>#### Testing:
- checking for ResponseCode==401</v>
      </c>
      <c r="L38" s="9" t="str">
        <f t="shared" si="35"/>
        <v>#### Testing:
- checking for ResponseCode==401</v>
      </c>
      <c r="M38" s="9" t="str">
        <f t="shared" si="35"/>
        <v>#### Testing:
- checking for ResponseCode==401</v>
      </c>
      <c r="N38" s="9"/>
      <c r="O38" s="9"/>
      <c r="P38" s="9"/>
      <c r="Q38" s="9"/>
      <c r="R38" s="9" t="str">
        <f t="shared" ref="R38:AD38" si="36">$B38</f>
        <v>#### Testing:
- checking for ResponseCode==401</v>
      </c>
      <c r="S38" s="9" t="str">
        <f t="shared" si="36"/>
        <v>#### Testing:
- checking for ResponseCode==401</v>
      </c>
      <c r="T38" s="9" t="str">
        <f t="shared" si="36"/>
        <v>#### Testing:
- checking for ResponseCode==401</v>
      </c>
      <c r="U38" s="9" t="str">
        <f t="shared" si="36"/>
        <v>#### Testing:
- checking for ResponseCode==401</v>
      </c>
      <c r="V38" s="9" t="str">
        <f t="shared" si="36"/>
        <v>#### Testing:
- checking for ResponseCode==401</v>
      </c>
      <c r="W38" s="9" t="str">
        <f t="shared" si="36"/>
        <v>#### Testing:
- checking for ResponseCode==401</v>
      </c>
      <c r="X38" s="9" t="str">
        <f t="shared" si="36"/>
        <v>#### Testing:
- checking for ResponseCode==401</v>
      </c>
      <c r="Y38" s="9" t="str">
        <f t="shared" si="36"/>
        <v>#### Testing:
- checking for ResponseCode==401</v>
      </c>
      <c r="Z38" s="9" t="str">
        <f t="shared" si="36"/>
        <v>#### Testing:
- checking for ResponseCode==401</v>
      </c>
      <c r="AA38" s="9" t="str">
        <f t="shared" si="36"/>
        <v>#### Testing:
- checking for ResponseCode==401</v>
      </c>
      <c r="AB38" s="9" t="str">
        <f t="shared" si="36"/>
        <v>#### Testing:
- checking for ResponseCode==401</v>
      </c>
      <c r="AC38" s="9" t="str">
        <f t="shared" si="36"/>
        <v>#### Testing:
- checking for ResponseCode==401</v>
      </c>
      <c r="AD38" s="9" t="str">
        <f t="shared" si="36"/>
        <v>#### Testing:
- checking for ResponseCode==401</v>
      </c>
    </row>
    <row r="39" spans="1:30" s="22" customFormat="1" ht="45" x14ac:dyDescent="0.25">
      <c r="A39" s="264"/>
      <c r="B39" s="124" t="str">
        <f t="shared" ref="B39:M39" si="37">$B7</f>
        <v>#### Clearing:
- not applicable</v>
      </c>
      <c r="C39" s="129" t="str">
        <f t="shared" si="37"/>
        <v>#### Clearing:
- not applicable</v>
      </c>
      <c r="D39" s="129" t="str">
        <f t="shared" si="37"/>
        <v>#### Clearing:
- not applicable</v>
      </c>
      <c r="E39" s="29" t="str">
        <f t="shared" si="37"/>
        <v>#### Clearing:
- not applicable</v>
      </c>
      <c r="F39" s="29" t="str">
        <f t="shared" si="37"/>
        <v>#### Clearing:
- not applicable</v>
      </c>
      <c r="G39" s="29" t="str">
        <f t="shared" si="37"/>
        <v>#### Clearing:
- not applicable</v>
      </c>
      <c r="H39" s="29" t="str">
        <f t="shared" si="37"/>
        <v>#### Clearing:
- not applicable</v>
      </c>
      <c r="I39" s="29" t="str">
        <f t="shared" si="37"/>
        <v>#### Clearing:
- not applicable</v>
      </c>
      <c r="J39" s="29" t="str">
        <f t="shared" si="37"/>
        <v>#### Clearing:
- not applicable</v>
      </c>
      <c r="K39" s="29" t="str">
        <f t="shared" si="37"/>
        <v>#### Clearing:
- not applicable</v>
      </c>
      <c r="L39" s="29" t="str">
        <f t="shared" si="37"/>
        <v>#### Clearing:
- not applicable</v>
      </c>
      <c r="M39" s="29" t="str">
        <f t="shared" si="37"/>
        <v>#### Clearing:
- not applicable</v>
      </c>
      <c r="N39" s="29"/>
      <c r="O39" s="29"/>
      <c r="P39" s="29"/>
      <c r="Q39" s="29"/>
      <c r="R39" s="126" t="str">
        <f>$R35</f>
        <v>#### Clearing:
- PUT NewRelease/remote-address with original value
- PUT NewRelease/remote-port with original value</v>
      </c>
      <c r="S39" s="29" t="str">
        <f t="shared" ref="S39:AD39" si="38">$B7</f>
        <v>#### Clearing:
- not applicable</v>
      </c>
      <c r="T39" s="29" t="str">
        <f t="shared" si="38"/>
        <v>#### Clearing:
- not applicable</v>
      </c>
      <c r="U39" s="29" t="str">
        <f t="shared" si="38"/>
        <v>#### Clearing:
- not applicable</v>
      </c>
      <c r="V39" s="29" t="str">
        <f t="shared" si="38"/>
        <v>#### Clearing:
- not applicable</v>
      </c>
      <c r="W39" s="29" t="str">
        <f t="shared" si="38"/>
        <v>#### Clearing:
- not applicable</v>
      </c>
      <c r="X39" s="29" t="str">
        <f t="shared" si="38"/>
        <v>#### Clearing:
- not applicable</v>
      </c>
      <c r="Y39" s="29" t="str">
        <f t="shared" si="38"/>
        <v>#### Clearing:
- not applicable</v>
      </c>
      <c r="Z39" s="29" t="str">
        <f t="shared" si="38"/>
        <v>#### Clearing:
- not applicable</v>
      </c>
      <c r="AA39" s="29" t="str">
        <f t="shared" si="38"/>
        <v>#### Clearing:
- not applicable</v>
      </c>
      <c r="AB39" s="29" t="str">
        <f t="shared" si="38"/>
        <v>#### Clearing:
- not applicable</v>
      </c>
      <c r="AC39" s="29" t="str">
        <f t="shared" si="38"/>
        <v>#### Clearing:
- not applicable</v>
      </c>
      <c r="AD39" s="29" t="str">
        <f t="shared" si="38"/>
        <v>#### Clearing:
- not applicable</v>
      </c>
    </row>
    <row r="40" spans="1:30" s="44" customFormat="1" x14ac:dyDescent="0.25">
      <c r="A40" s="264" t="s">
        <v>24</v>
      </c>
      <c r="B40" s="48" t="s">
        <v>17</v>
      </c>
      <c r="C40" s="127" t="str">
        <f t="shared" ref="C40:AD40" si="39">$B$40</f>
        <v>## Contains response complete set of headers?</v>
      </c>
      <c r="D40" s="127" t="str">
        <f t="shared" si="39"/>
        <v>## Contains response complete set of headers?</v>
      </c>
      <c r="E40" s="43" t="str">
        <f t="shared" si="39"/>
        <v>## Contains response complete set of headers?</v>
      </c>
      <c r="F40" s="43" t="str">
        <f t="shared" si="39"/>
        <v>## Contains response complete set of headers?</v>
      </c>
      <c r="G40" s="43" t="str">
        <f t="shared" si="39"/>
        <v>## Contains response complete set of headers?</v>
      </c>
      <c r="H40" s="43" t="str">
        <f t="shared" si="39"/>
        <v>## Contains response complete set of headers?</v>
      </c>
      <c r="I40" s="43" t="str">
        <f t="shared" si="39"/>
        <v>## Contains response complete set of headers?</v>
      </c>
      <c r="J40" s="43" t="str">
        <f t="shared" si="39"/>
        <v>## Contains response complete set of headers?</v>
      </c>
      <c r="K40" s="43" t="str">
        <f t="shared" si="39"/>
        <v>## Contains response complete set of headers?</v>
      </c>
      <c r="L40" s="43" t="str">
        <f t="shared" si="39"/>
        <v>## Contains response complete set of headers?</v>
      </c>
      <c r="M40" s="43" t="str">
        <f t="shared" si="39"/>
        <v>## Contains response complete set of headers?</v>
      </c>
      <c r="N40" s="43" t="str">
        <f t="shared" si="39"/>
        <v>## Contains response complete set of headers?</v>
      </c>
      <c r="O40" s="43" t="str">
        <f t="shared" si="39"/>
        <v>## Contains response complete set of headers?</v>
      </c>
      <c r="P40" s="43" t="str">
        <f t="shared" si="39"/>
        <v>## Contains response complete set of headers?</v>
      </c>
      <c r="Q40" s="43" t="str">
        <f t="shared" si="39"/>
        <v>## Contains response complete set of headers?</v>
      </c>
      <c r="R40" s="43" t="str">
        <f t="shared" si="39"/>
        <v>## Contains response complete set of headers?</v>
      </c>
      <c r="S40" s="43" t="str">
        <f t="shared" si="39"/>
        <v>## Contains response complete set of headers?</v>
      </c>
      <c r="T40" s="43" t="str">
        <f t="shared" si="39"/>
        <v>## Contains response complete set of headers?</v>
      </c>
      <c r="U40" s="43" t="str">
        <f t="shared" si="39"/>
        <v>## Contains response complete set of headers?</v>
      </c>
      <c r="V40" s="43" t="str">
        <f t="shared" si="39"/>
        <v>## Contains response complete set of headers?</v>
      </c>
      <c r="W40" s="43" t="str">
        <f t="shared" si="39"/>
        <v>## Contains response complete set of headers?</v>
      </c>
      <c r="X40" s="43" t="str">
        <f t="shared" si="39"/>
        <v>## Contains response complete set of headers?</v>
      </c>
      <c r="Y40" s="43" t="str">
        <f t="shared" si="39"/>
        <v>## Contains response complete set of headers?</v>
      </c>
      <c r="Z40" s="43" t="str">
        <f t="shared" si="39"/>
        <v>## Contains response complete set of headers?</v>
      </c>
      <c r="AA40" s="43" t="str">
        <f t="shared" si="39"/>
        <v>## Contains response complete set of headers?</v>
      </c>
      <c r="AB40" s="43" t="str">
        <f t="shared" si="39"/>
        <v>## Contains response complete set of headers?</v>
      </c>
      <c r="AC40" s="43" t="str">
        <f t="shared" si="39"/>
        <v>## Contains response complete set of headers?</v>
      </c>
      <c r="AD40" s="43" t="str">
        <f t="shared" si="39"/>
        <v>## Contains response complete set of headers?</v>
      </c>
    </row>
    <row r="41" spans="1:30" s="19" customFormat="1" ht="255" x14ac:dyDescent="0.25">
      <c r="A41" s="264"/>
      <c r="B41" s="5" t="s">
        <v>18</v>
      </c>
      <c r="C41" s="130" t="s">
        <v>69</v>
      </c>
      <c r="D41" s="150" t="str">
        <f t="shared" ref="D41:AD41" si="40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1" s="153" t="str">
        <f t="shared" si="40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1" s="153" t="str">
        <f t="shared" si="40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1" s="153" t="str">
        <f t="shared" si="40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1" s="153" t="str">
        <f t="shared" si="40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1" s="153" t="str">
        <f t="shared" si="40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1" s="153" t="str">
        <f t="shared" si="40"/>
        <v>#### Preparation:
- GETing CC (/core-model-1-4:control-construct)
- searching CC for op-s of  /v1/list-ltps-and-fcs, storing operation-key
- POST  /v1/list-ltps-and-fcs
    -operation-key from above
    - reasonable parameters</v>
      </c>
      <c r="K41" s="153" t="str">
        <f t="shared" si="40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1" s="153" t="str">
        <f t="shared" si="40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1" s="153" t="str">
        <f t="shared" si="40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1" s="153" t="str">
        <f t="shared" si="40"/>
        <v>#### Preparation:
- POST /v1/inform-about-application
    - reasonable parameters</v>
      </c>
      <c r="O41" s="153" t="str">
        <f t="shared" si="40"/>
        <v>#### Preparation:
- POST /v1/inform-about-application-in-generic-representation
    - reasonable parameters</v>
      </c>
      <c r="P41" s="153" t="str">
        <f t="shared" si="40"/>
        <v>#### Preparation:
- POST  /v1/inform-about-release-history
    - reasonable parameters</v>
      </c>
      <c r="Q41" s="153" t="str">
        <f t="shared" si="40"/>
        <v>#### Preparation:
- POST /v1/inform-about-release-history-in-generic-representation
    - reasonable parameters</v>
      </c>
      <c r="R41" s="153" t="str">
        <f t="shared" si="40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1" s="153" t="str">
        <f t="shared" si="40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1" s="153" t="str">
        <f t="shared" si="40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1" s="153" t="str">
        <f t="shared" si="40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1" s="153" t="str">
        <f t="shared" si="40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1" s="153" t="str">
        <f t="shared" si="40"/>
        <v>#### Preparation:
- GETing CC (/core-model-1-4:control-construct)
- searching CC for op-s of /v1/list-applications, storing operation-key
- POST /v1/list-applications
    -operation-key from above
    - reasonable parameters</v>
      </c>
      <c r="X41" s="153" t="str">
        <f t="shared" si="40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1" s="153" t="str">
        <f t="shared" si="40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1" s="153" t="str">
        <f t="shared" si="40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1" s="153" t="str">
        <f t="shared" si="40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1" s="153" t="str">
        <f t="shared" si="40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1" s="153" t="str">
        <f t="shared" si="40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1" s="153" t="str">
        <f t="shared" si="40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42" spans="1:30" ht="75" x14ac:dyDescent="0.25">
      <c r="A42" s="264"/>
      <c r="B42" s="5" t="s">
        <v>303</v>
      </c>
      <c r="C42" s="130" t="s">
        <v>27</v>
      </c>
      <c r="D42" s="130" t="str">
        <f t="shared" ref="D42:I42" si="41">$C42</f>
        <v>#### Testing:
- checking for ResponseCode==204
- checking for ResponseHeaders (x-correlator, exec-time, backend-time and life-cycle-state) being present and checking for correctness of type of each parameter.</v>
      </c>
      <c r="E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F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G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H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I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J42" s="8" t="s">
        <v>304</v>
      </c>
      <c r="K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L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M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N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O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P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Q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R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S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T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U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V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W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X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Y42" s="8" t="str">
        <f t="shared" ref="Y42:AD42" si="42">$C42</f>
        <v>#### Testing:
- checking for ResponseCode==204
- checking for ResponseHeaders (x-correlator, exec-time, backend-time and life-cycle-state) being present and checking for correctness of type of each parameter.</v>
      </c>
      <c r="Z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A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B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C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D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</row>
    <row r="43" spans="1:30" s="22" customFormat="1" ht="45" x14ac:dyDescent="0.25">
      <c r="A43" s="264"/>
      <c r="B43" s="124" t="str">
        <f t="shared" ref="B43:Q43" si="43">$B7</f>
        <v>#### Clearing:
- not applicable</v>
      </c>
      <c r="C43" s="133" t="str">
        <f t="shared" si="43"/>
        <v>#### Clearing:
- not applicable</v>
      </c>
      <c r="D43" s="133" t="str">
        <f t="shared" si="43"/>
        <v>#### Clearing:
- not applicable</v>
      </c>
      <c r="E43" s="31" t="str">
        <f t="shared" si="43"/>
        <v>#### Clearing:
- not applicable</v>
      </c>
      <c r="F43" s="31" t="str">
        <f t="shared" si="43"/>
        <v>#### Clearing:
- not applicable</v>
      </c>
      <c r="G43" s="31" t="str">
        <f t="shared" si="43"/>
        <v>#### Clearing:
- not applicable</v>
      </c>
      <c r="H43" s="31" t="str">
        <f t="shared" si="43"/>
        <v>#### Clearing:
- not applicable</v>
      </c>
      <c r="I43" s="31" t="str">
        <f t="shared" si="43"/>
        <v>#### Clearing:
- not applicable</v>
      </c>
      <c r="J43" s="31" t="str">
        <f t="shared" si="43"/>
        <v>#### Clearing:
- not applicable</v>
      </c>
      <c r="K43" s="31" t="str">
        <f t="shared" si="43"/>
        <v>#### Clearing:
- not applicable</v>
      </c>
      <c r="L43" s="31" t="str">
        <f t="shared" si="43"/>
        <v>#### Clearing:
- not applicable</v>
      </c>
      <c r="M43" s="31" t="str">
        <f t="shared" si="43"/>
        <v>#### Clearing:
- not applicable</v>
      </c>
      <c r="N43" s="31" t="str">
        <f t="shared" si="43"/>
        <v>#### Clearing:
- not applicable</v>
      </c>
      <c r="O43" s="31" t="str">
        <f t="shared" si="43"/>
        <v>#### Clearing:
- not applicable</v>
      </c>
      <c r="P43" s="31" t="str">
        <f t="shared" si="43"/>
        <v>#### Clearing:
- not applicable</v>
      </c>
      <c r="Q43" s="31" t="str">
        <f t="shared" si="43"/>
        <v>#### Clearing:
- not applicable</v>
      </c>
      <c r="R43" s="126" t="str">
        <f>$R39</f>
        <v>#### Clearing:
- PUT NewRelease/remote-address with original value
- PUT NewRelease/remote-port with original value</v>
      </c>
      <c r="S43" s="31" t="str">
        <f t="shared" ref="S43:AD43" si="44">$B7</f>
        <v>#### Clearing:
- not applicable</v>
      </c>
      <c r="T43" s="31" t="str">
        <f t="shared" si="44"/>
        <v>#### Clearing:
- not applicable</v>
      </c>
      <c r="U43" s="31" t="str">
        <f t="shared" si="44"/>
        <v>#### Clearing:
- not applicable</v>
      </c>
      <c r="V43" s="31" t="str">
        <f t="shared" si="44"/>
        <v>#### Clearing:
- not applicable</v>
      </c>
      <c r="W43" s="31" t="str">
        <f t="shared" si="44"/>
        <v>#### Clearing:
- not applicable</v>
      </c>
      <c r="X43" s="31" t="str">
        <f t="shared" si="44"/>
        <v>#### Clearing:
- not applicable</v>
      </c>
      <c r="Y43" s="31" t="str">
        <f t="shared" si="44"/>
        <v>#### Clearing:
- not applicable</v>
      </c>
      <c r="Z43" s="31" t="str">
        <f t="shared" si="44"/>
        <v>#### Clearing:
- not applicable</v>
      </c>
      <c r="AA43" s="31" t="str">
        <f t="shared" si="44"/>
        <v>#### Clearing:
- not applicable</v>
      </c>
      <c r="AB43" s="31" t="str">
        <f t="shared" si="44"/>
        <v>#### Clearing:
- not applicable</v>
      </c>
      <c r="AC43" s="31" t="str">
        <f t="shared" si="44"/>
        <v>#### Clearing:
- not applicable</v>
      </c>
      <c r="AD43" s="31" t="str">
        <f t="shared" si="44"/>
        <v>#### Clearing:
- not applicable</v>
      </c>
    </row>
    <row r="44" spans="1:30" s="44" customFormat="1" x14ac:dyDescent="0.25">
      <c r="A44" s="264" t="s">
        <v>21</v>
      </c>
      <c r="B44" s="48" t="s">
        <v>19</v>
      </c>
      <c r="C44" s="127" t="str">
        <f t="shared" ref="C44:AD44" si="45">$B$44</f>
        <v>## Is the initial x-correlator ín the response?</v>
      </c>
      <c r="D44" s="127" t="str">
        <f t="shared" si="45"/>
        <v>## Is the initial x-correlator ín the response?</v>
      </c>
      <c r="E44" s="43" t="str">
        <f t="shared" si="45"/>
        <v>## Is the initial x-correlator ín the response?</v>
      </c>
      <c r="F44" s="43" t="str">
        <f t="shared" si="45"/>
        <v>## Is the initial x-correlator ín the response?</v>
      </c>
      <c r="G44" s="43" t="str">
        <f t="shared" si="45"/>
        <v>## Is the initial x-correlator ín the response?</v>
      </c>
      <c r="H44" s="43" t="str">
        <f t="shared" si="45"/>
        <v>## Is the initial x-correlator ín the response?</v>
      </c>
      <c r="I44" s="43" t="str">
        <f t="shared" si="45"/>
        <v>## Is the initial x-correlator ín the response?</v>
      </c>
      <c r="J44" s="43" t="str">
        <f t="shared" si="45"/>
        <v>## Is the initial x-correlator ín the response?</v>
      </c>
      <c r="K44" s="43" t="str">
        <f t="shared" si="45"/>
        <v>## Is the initial x-correlator ín the response?</v>
      </c>
      <c r="L44" s="43" t="str">
        <f t="shared" si="45"/>
        <v>## Is the initial x-correlator ín the response?</v>
      </c>
      <c r="M44" s="43" t="str">
        <f t="shared" si="45"/>
        <v>## Is the initial x-correlator ín the response?</v>
      </c>
      <c r="N44" s="43" t="str">
        <f t="shared" si="45"/>
        <v>## Is the initial x-correlator ín the response?</v>
      </c>
      <c r="O44" s="43" t="str">
        <f t="shared" si="45"/>
        <v>## Is the initial x-correlator ín the response?</v>
      </c>
      <c r="P44" s="43" t="str">
        <f t="shared" si="45"/>
        <v>## Is the initial x-correlator ín the response?</v>
      </c>
      <c r="Q44" s="43" t="str">
        <f t="shared" si="45"/>
        <v>## Is the initial x-correlator ín the response?</v>
      </c>
      <c r="R44" s="43" t="str">
        <f t="shared" si="45"/>
        <v>## Is the initial x-correlator ín the response?</v>
      </c>
      <c r="S44" s="43" t="str">
        <f t="shared" si="45"/>
        <v>## Is the initial x-correlator ín the response?</v>
      </c>
      <c r="T44" s="43" t="str">
        <f t="shared" si="45"/>
        <v>## Is the initial x-correlator ín the response?</v>
      </c>
      <c r="U44" s="43" t="str">
        <f t="shared" si="45"/>
        <v>## Is the initial x-correlator ín the response?</v>
      </c>
      <c r="V44" s="43" t="str">
        <f t="shared" si="45"/>
        <v>## Is the initial x-correlator ín the response?</v>
      </c>
      <c r="W44" s="43" t="str">
        <f t="shared" si="45"/>
        <v>## Is the initial x-correlator ín the response?</v>
      </c>
      <c r="X44" s="43" t="str">
        <f t="shared" si="45"/>
        <v>## Is the initial x-correlator ín the response?</v>
      </c>
      <c r="Y44" s="43" t="str">
        <f t="shared" si="45"/>
        <v>## Is the initial x-correlator ín the response?</v>
      </c>
      <c r="Z44" s="43" t="str">
        <f t="shared" si="45"/>
        <v>## Is the initial x-correlator ín the response?</v>
      </c>
      <c r="AA44" s="43" t="str">
        <f t="shared" si="45"/>
        <v>## Is the initial x-correlator ín the response?</v>
      </c>
      <c r="AB44" s="43" t="str">
        <f t="shared" si="45"/>
        <v>## Is the initial x-correlator ín the response?</v>
      </c>
      <c r="AC44" s="43" t="str">
        <f t="shared" si="45"/>
        <v>## Is the initial x-correlator ín the response?</v>
      </c>
      <c r="AD44" s="43" t="str">
        <f t="shared" si="45"/>
        <v>## Is the initial x-correlator ín the response?</v>
      </c>
    </row>
    <row r="45" spans="1:30" ht="149.25" customHeight="1" x14ac:dyDescent="0.25">
      <c r="A45" s="264"/>
      <c r="B45" s="5" t="s">
        <v>18</v>
      </c>
      <c r="C45" s="131" t="str">
        <f>$C41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5" s="150" t="str">
        <f t="shared" ref="D45:AD45" si="46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5" s="153" t="str">
        <f t="shared" si="46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5" s="153" t="str">
        <f t="shared" si="46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5" s="153" t="str">
        <f t="shared" si="46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5" s="153" t="str">
        <f t="shared" si="46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5" s="153" t="str">
        <f t="shared" si="46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5" s="153" t="str">
        <f t="shared" si="46"/>
        <v>#### Preparation:
- GETing CC (/core-model-1-4:control-construct)
- searching CC for op-s of  /v1/list-ltps-and-fcs, storing operation-key
- POST  /v1/list-ltps-and-fcs
    -operation-key from above
    - reasonable parameters</v>
      </c>
      <c r="K45" s="153" t="str">
        <f t="shared" si="46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5" s="153" t="str">
        <f t="shared" si="46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5" s="153" t="str">
        <f t="shared" si="46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5" s="153" t="str">
        <f t="shared" si="46"/>
        <v>#### Preparation:
- POST /v1/inform-about-application
    - reasonable parameters</v>
      </c>
      <c r="O45" s="153" t="str">
        <f t="shared" si="46"/>
        <v>#### Preparation:
- POST /v1/inform-about-application-in-generic-representation
    - reasonable parameters</v>
      </c>
      <c r="P45" s="153" t="str">
        <f t="shared" si="46"/>
        <v>#### Preparation:
- POST  /v1/inform-about-release-history
    - reasonable parameters</v>
      </c>
      <c r="Q45" s="153" t="str">
        <f t="shared" si="46"/>
        <v>#### Preparation:
- POST /v1/inform-about-release-history-in-generic-representation
    - reasonable parameters</v>
      </c>
      <c r="R45" s="153" t="str">
        <f t="shared" si="46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5" s="153" t="str">
        <f t="shared" si="46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5" s="153" t="str">
        <f t="shared" si="46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5" s="153" t="str">
        <f t="shared" si="46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5" s="153" t="str">
        <f t="shared" si="46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5" s="153" t="str">
        <f t="shared" si="46"/>
        <v>#### Preparation:
- GETing CC (/core-model-1-4:control-construct)
- searching CC for op-s of /v1/list-applications, storing operation-key
- POST /v1/list-applications
    -operation-key from above
    - reasonable parameters</v>
      </c>
      <c r="X45" s="153" t="str">
        <f t="shared" si="46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5" s="153" t="str">
        <f t="shared" si="46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5" s="153" t="str">
        <f t="shared" si="46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5" s="153" t="str">
        <f t="shared" si="46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5" s="153" t="str">
        <f t="shared" si="46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5" s="153" t="str">
        <f t="shared" si="46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5" s="153" t="str">
        <f t="shared" si="46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46" spans="1:30" ht="45" x14ac:dyDescent="0.25">
      <c r="A46" s="264"/>
      <c r="B46" s="5" t="s">
        <v>305</v>
      </c>
      <c r="C46" s="131" t="s">
        <v>20</v>
      </c>
      <c r="D46" s="131" t="str">
        <f t="shared" ref="D46:I46" si="47">$C46</f>
        <v>#### Testing:
- checking for ResponseCode==204
- checking for response headers containing x-correlator==dummyXCorrelator</v>
      </c>
      <c r="E46" s="9" t="str">
        <f t="shared" si="47"/>
        <v>#### Testing:
- checking for ResponseCode==204
- checking for response headers containing x-correlator==dummyXCorrelator</v>
      </c>
      <c r="F46" s="9" t="str">
        <f t="shared" si="47"/>
        <v>#### Testing:
- checking for ResponseCode==204
- checking for response headers containing x-correlator==dummyXCorrelator</v>
      </c>
      <c r="G46" s="9" t="str">
        <f t="shared" si="47"/>
        <v>#### Testing:
- checking for ResponseCode==204
- checking for response headers containing x-correlator==dummyXCorrelator</v>
      </c>
      <c r="H46" s="9" t="str">
        <f t="shared" si="47"/>
        <v>#### Testing:
- checking for ResponseCode==204
- checking for response headers containing x-correlator==dummyXCorrelator</v>
      </c>
      <c r="I46" s="9" t="str">
        <f t="shared" si="47"/>
        <v>#### Testing:
- checking for ResponseCode==204
- checking for response headers containing x-correlator==dummyXCorrelator</v>
      </c>
      <c r="J46" s="9" t="s">
        <v>306</v>
      </c>
      <c r="K46" s="9" t="str">
        <f>$C46</f>
        <v>#### Testing:
- checking for ResponseCode==204
- checking for response headers containing x-correlator==dummyXCorrelator</v>
      </c>
      <c r="L46" s="9" t="str">
        <f>$C46</f>
        <v>#### Testing:
- checking for ResponseCode==204
- checking for response headers containing x-correlator==dummyXCorrelator</v>
      </c>
      <c r="M46" s="9" t="str">
        <f>$C46</f>
        <v>#### Testing:
- checking for ResponseCode==204
- checking for response headers containing x-correlator==dummyXCorrelator</v>
      </c>
      <c r="N46" s="9" t="str">
        <f>$J46</f>
        <v>#### Testing:
- checking for ResponseCode==200
- checking for response headers containing x-correlator==dummyXCorrelator</v>
      </c>
      <c r="O46" s="9" t="str">
        <f>$J46</f>
        <v>#### Testing:
- checking for ResponseCode==200
- checking for response headers containing x-correlator==dummyXCorrelator</v>
      </c>
      <c r="P46" s="9" t="str">
        <f>$J46</f>
        <v>#### Testing:
- checking for ResponseCode==200
- checking for response headers containing x-correlator==dummyXCorrelator</v>
      </c>
      <c r="Q46" s="9" t="str">
        <f>$J46</f>
        <v>#### Testing:
- checking for ResponseCode==200
- checking for response headers containing x-correlator==dummyXCorrelator</v>
      </c>
      <c r="R46" s="9" t="str">
        <f>$C46</f>
        <v>#### Testing:
- checking for ResponseCode==204
- checking for response headers containing x-correlator==dummyXCorrelator</v>
      </c>
      <c r="S46" s="9" t="str">
        <f>$J46</f>
        <v>#### Testing:
- checking for ResponseCode==200
- checking for response headers containing x-correlator==dummyXCorrelator</v>
      </c>
      <c r="T46" s="9" t="str">
        <f>$C46</f>
        <v>#### Testing:
- checking for ResponseCode==204
- checking for response headers containing x-correlator==dummyXCorrelator</v>
      </c>
      <c r="U46" s="9" t="str">
        <f>$C46</f>
        <v>#### Testing:
- checking for ResponseCode==204
- checking for response headers containing x-correlator==dummyXCorrelator</v>
      </c>
      <c r="V46" s="9" t="str">
        <f>$C46</f>
        <v>#### Testing:
- checking for ResponseCode==204
- checking for response headers containing x-correlator==dummyXCorrelator</v>
      </c>
      <c r="W46" s="9" t="str">
        <f>$C46</f>
        <v>#### Testing:
- checking for ResponseCode==204
- checking for response headers containing x-correlator==dummyXCorrelator</v>
      </c>
      <c r="X46" s="9" t="str">
        <f>$J46</f>
        <v>#### Testing:
- checking for ResponseCode==200
- checking for response headers containing x-correlator==dummyXCorrelator</v>
      </c>
      <c r="Y46" s="9" t="str">
        <f t="shared" ref="Y46:AD46" si="48">$C46</f>
        <v>#### Testing:
- checking for ResponseCode==204
- checking for response headers containing x-correlator==dummyXCorrelator</v>
      </c>
      <c r="Z46" s="9" t="str">
        <f t="shared" si="48"/>
        <v>#### Testing:
- checking for ResponseCode==204
- checking for response headers containing x-correlator==dummyXCorrelator</v>
      </c>
      <c r="AA46" s="9" t="str">
        <f t="shared" si="48"/>
        <v>#### Testing:
- checking for ResponseCode==204
- checking for response headers containing x-correlator==dummyXCorrelator</v>
      </c>
      <c r="AB46" s="9" t="str">
        <f t="shared" si="48"/>
        <v>#### Testing:
- checking for ResponseCode==204
- checking for response headers containing x-correlator==dummyXCorrelator</v>
      </c>
      <c r="AC46" s="9" t="str">
        <f t="shared" si="48"/>
        <v>#### Testing:
- checking for ResponseCode==204
- checking for response headers containing x-correlator==dummyXCorrelator</v>
      </c>
      <c r="AD46" s="9" t="str">
        <f t="shared" si="48"/>
        <v>#### Testing:
- checking for ResponseCode==204
- checking for response headers containing x-correlator==dummyXCorrelator</v>
      </c>
    </row>
    <row r="47" spans="1:30" s="22" customFormat="1" ht="45" x14ac:dyDescent="0.25">
      <c r="A47" s="264"/>
      <c r="B47" s="124" t="str">
        <f t="shared" ref="B47:Q47" si="49">$B7</f>
        <v>#### Clearing:
- not applicable</v>
      </c>
      <c r="C47" s="129" t="str">
        <f t="shared" si="49"/>
        <v>#### Clearing:
- not applicable</v>
      </c>
      <c r="D47" s="129" t="str">
        <f t="shared" si="49"/>
        <v>#### Clearing:
- not applicable</v>
      </c>
      <c r="E47" s="29" t="str">
        <f t="shared" si="49"/>
        <v>#### Clearing:
- not applicable</v>
      </c>
      <c r="F47" s="29" t="str">
        <f t="shared" si="49"/>
        <v>#### Clearing:
- not applicable</v>
      </c>
      <c r="G47" s="29" t="str">
        <f t="shared" si="49"/>
        <v>#### Clearing:
- not applicable</v>
      </c>
      <c r="H47" s="29" t="str">
        <f t="shared" si="49"/>
        <v>#### Clearing:
- not applicable</v>
      </c>
      <c r="I47" s="29" t="str">
        <f t="shared" si="49"/>
        <v>#### Clearing:
- not applicable</v>
      </c>
      <c r="J47" s="29" t="str">
        <f t="shared" si="49"/>
        <v>#### Clearing:
- not applicable</v>
      </c>
      <c r="K47" s="29" t="str">
        <f t="shared" si="49"/>
        <v>#### Clearing:
- not applicable</v>
      </c>
      <c r="L47" s="29" t="str">
        <f t="shared" si="49"/>
        <v>#### Clearing:
- not applicable</v>
      </c>
      <c r="M47" s="29" t="str">
        <f t="shared" si="49"/>
        <v>#### Clearing:
- not applicable</v>
      </c>
      <c r="N47" s="29" t="str">
        <f t="shared" si="49"/>
        <v>#### Clearing:
- not applicable</v>
      </c>
      <c r="O47" s="29" t="str">
        <f t="shared" si="49"/>
        <v>#### Clearing:
- not applicable</v>
      </c>
      <c r="P47" s="29" t="str">
        <f t="shared" si="49"/>
        <v>#### Clearing:
- not applicable</v>
      </c>
      <c r="Q47" s="29" t="str">
        <f t="shared" si="49"/>
        <v>#### Clearing:
- not applicable</v>
      </c>
      <c r="R47" s="126" t="str">
        <f>$R43</f>
        <v>#### Clearing:
- PUT NewRelease/remote-address with original value
- PUT NewRelease/remote-port with original value</v>
      </c>
      <c r="S47" s="29" t="str">
        <f t="shared" ref="S47:AD47" si="50">$B7</f>
        <v>#### Clearing:
- not applicable</v>
      </c>
      <c r="T47" s="29" t="str">
        <f t="shared" si="50"/>
        <v>#### Clearing:
- not applicable</v>
      </c>
      <c r="U47" s="29" t="str">
        <f t="shared" si="50"/>
        <v>#### Clearing:
- not applicable</v>
      </c>
      <c r="V47" s="29" t="str">
        <f t="shared" si="50"/>
        <v>#### Clearing:
- not applicable</v>
      </c>
      <c r="W47" s="29" t="str">
        <f t="shared" si="50"/>
        <v>#### Clearing:
- not applicable</v>
      </c>
      <c r="X47" s="29" t="str">
        <f t="shared" si="50"/>
        <v>#### Clearing:
- not applicable</v>
      </c>
      <c r="Y47" s="29" t="str">
        <f t="shared" si="50"/>
        <v>#### Clearing:
- not applicable</v>
      </c>
      <c r="Z47" s="29" t="str">
        <f t="shared" si="50"/>
        <v>#### Clearing:
- not applicable</v>
      </c>
      <c r="AA47" s="29" t="str">
        <f t="shared" si="50"/>
        <v>#### Clearing:
- not applicable</v>
      </c>
      <c r="AB47" s="29" t="str">
        <f t="shared" si="50"/>
        <v>#### Clearing:
- not applicable</v>
      </c>
      <c r="AC47" s="29" t="str">
        <f t="shared" si="50"/>
        <v>#### Clearing:
- not applicable</v>
      </c>
      <c r="AD47" s="29" t="str">
        <f t="shared" si="50"/>
        <v>#### Clearing:
- not applicable</v>
      </c>
    </row>
    <row r="48" spans="1:30" s="44" customFormat="1" x14ac:dyDescent="0.25">
      <c r="A48" s="264" t="s">
        <v>22</v>
      </c>
      <c r="B48" s="48" t="s">
        <v>23</v>
      </c>
      <c r="C48" s="127" t="str">
        <f t="shared" ref="C48:AD48" si="51">$B$48</f>
        <v>## Is the correct life-cycle-state ín the response?</v>
      </c>
      <c r="D48" s="127" t="str">
        <f t="shared" si="51"/>
        <v>## Is the correct life-cycle-state ín the response?</v>
      </c>
      <c r="E48" s="43" t="str">
        <f t="shared" si="51"/>
        <v>## Is the correct life-cycle-state ín the response?</v>
      </c>
      <c r="F48" s="43" t="str">
        <f t="shared" si="51"/>
        <v>## Is the correct life-cycle-state ín the response?</v>
      </c>
      <c r="G48" s="43" t="str">
        <f t="shared" si="51"/>
        <v>## Is the correct life-cycle-state ín the response?</v>
      </c>
      <c r="H48" s="43" t="str">
        <f t="shared" si="51"/>
        <v>## Is the correct life-cycle-state ín the response?</v>
      </c>
      <c r="I48" s="43" t="str">
        <f t="shared" si="51"/>
        <v>## Is the correct life-cycle-state ín the response?</v>
      </c>
      <c r="J48" s="43" t="str">
        <f t="shared" si="51"/>
        <v>## Is the correct life-cycle-state ín the response?</v>
      </c>
      <c r="K48" s="43" t="str">
        <f t="shared" si="51"/>
        <v>## Is the correct life-cycle-state ín the response?</v>
      </c>
      <c r="L48" s="43" t="str">
        <f t="shared" si="51"/>
        <v>## Is the correct life-cycle-state ín the response?</v>
      </c>
      <c r="M48" s="43" t="str">
        <f t="shared" si="51"/>
        <v>## Is the correct life-cycle-state ín the response?</v>
      </c>
      <c r="N48" s="43" t="str">
        <f t="shared" si="51"/>
        <v>## Is the correct life-cycle-state ín the response?</v>
      </c>
      <c r="O48" s="43" t="str">
        <f t="shared" si="51"/>
        <v>## Is the correct life-cycle-state ín the response?</v>
      </c>
      <c r="P48" s="43" t="str">
        <f t="shared" si="51"/>
        <v>## Is the correct life-cycle-state ín the response?</v>
      </c>
      <c r="Q48" s="43" t="str">
        <f t="shared" si="51"/>
        <v>## Is the correct life-cycle-state ín the response?</v>
      </c>
      <c r="R48" s="43" t="str">
        <f t="shared" si="51"/>
        <v>## Is the correct life-cycle-state ín the response?</v>
      </c>
      <c r="S48" s="43" t="str">
        <f t="shared" si="51"/>
        <v>## Is the correct life-cycle-state ín the response?</v>
      </c>
      <c r="T48" s="43" t="str">
        <f t="shared" si="51"/>
        <v>## Is the correct life-cycle-state ín the response?</v>
      </c>
      <c r="U48" s="43" t="str">
        <f t="shared" si="51"/>
        <v>## Is the correct life-cycle-state ín the response?</v>
      </c>
      <c r="V48" s="43" t="str">
        <f t="shared" si="51"/>
        <v>## Is the correct life-cycle-state ín the response?</v>
      </c>
      <c r="W48" s="43" t="str">
        <f t="shared" si="51"/>
        <v>## Is the correct life-cycle-state ín the response?</v>
      </c>
      <c r="X48" s="43" t="str">
        <f t="shared" si="51"/>
        <v>## Is the correct life-cycle-state ín the response?</v>
      </c>
      <c r="Y48" s="43" t="str">
        <f t="shared" si="51"/>
        <v>## Is the correct life-cycle-state ín the response?</v>
      </c>
      <c r="Z48" s="43" t="str">
        <f t="shared" si="51"/>
        <v>## Is the correct life-cycle-state ín the response?</v>
      </c>
      <c r="AA48" s="43" t="str">
        <f t="shared" si="51"/>
        <v>## Is the correct life-cycle-state ín the response?</v>
      </c>
      <c r="AB48" s="43" t="str">
        <f t="shared" si="51"/>
        <v>## Is the correct life-cycle-state ín the response?</v>
      </c>
      <c r="AC48" s="43" t="str">
        <f t="shared" si="51"/>
        <v>## Is the correct life-cycle-state ín the response?</v>
      </c>
      <c r="AD48" s="43" t="str">
        <f t="shared" si="51"/>
        <v>## Is the correct life-cycle-state ín the response?</v>
      </c>
    </row>
    <row r="49" spans="1:38" s="21" customFormat="1" ht="255" x14ac:dyDescent="0.25">
      <c r="A49" s="265"/>
      <c r="B49" s="5" t="s">
        <v>18</v>
      </c>
      <c r="C49" s="131" t="str">
        <f>$C45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9" s="150" t="str">
        <f t="shared" ref="D49:AD49" si="52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9" s="153" t="str">
        <f t="shared" si="52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9" s="153" t="str">
        <f t="shared" si="52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9" s="153" t="str">
        <f t="shared" si="52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9" s="153" t="str">
        <f t="shared" si="52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9" s="153" t="str">
        <f t="shared" si="52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9" s="153" t="str">
        <f t="shared" si="52"/>
        <v>#### Preparation:
- GETing CC (/core-model-1-4:control-construct)
- searching CC for op-s of  /v1/list-ltps-and-fcs, storing operation-key
- POST  /v1/list-ltps-and-fcs
    -operation-key from above
    - reasonable parameters</v>
      </c>
      <c r="K49" s="153" t="str">
        <f t="shared" si="52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9" s="153" t="str">
        <f t="shared" si="52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9" s="153" t="str">
        <f t="shared" si="52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9" s="153" t="str">
        <f t="shared" si="52"/>
        <v>#### Preparation:
- POST /v1/inform-about-application
    - reasonable parameters</v>
      </c>
      <c r="O49" s="153" t="str">
        <f t="shared" si="52"/>
        <v>#### Preparation:
- POST /v1/inform-about-application-in-generic-representation
    - reasonable parameters</v>
      </c>
      <c r="P49" s="153" t="str">
        <f t="shared" si="52"/>
        <v>#### Preparation:
- POST  /v1/inform-about-release-history
    - reasonable parameters</v>
      </c>
      <c r="Q49" s="153" t="str">
        <f t="shared" si="52"/>
        <v>#### Preparation:
- POST /v1/inform-about-release-history-in-generic-representation
    - reasonable parameters</v>
      </c>
      <c r="R49" s="153" t="str">
        <f t="shared" si="52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9" s="153" t="str">
        <f t="shared" si="52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9" s="153" t="str">
        <f t="shared" si="52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9" s="153" t="str">
        <f t="shared" si="52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9" s="153" t="str">
        <f t="shared" si="52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9" s="153" t="str">
        <f t="shared" si="52"/>
        <v>#### Preparation:
- GETing CC (/core-model-1-4:control-construct)
- searching CC for op-s of /v1/list-applications, storing operation-key
- POST /v1/list-applications
    -operation-key from above
    - reasonable parameters</v>
      </c>
      <c r="X49" s="153" t="str">
        <f t="shared" si="52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9" s="153" t="str">
        <f t="shared" si="52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9" s="153" t="str">
        <f t="shared" si="52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9" s="153" t="str">
        <f t="shared" si="52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9" s="153" t="str">
        <f t="shared" si="52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9" s="153" t="str">
        <f t="shared" si="52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9" s="153" t="str">
        <f t="shared" si="52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50" spans="1:38" ht="75" x14ac:dyDescent="0.25">
      <c r="A50" s="265"/>
      <c r="B50" s="5" t="s">
        <v>307</v>
      </c>
      <c r="C50" s="131" t="str">
        <f t="shared" ref="C50:I50" si="53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50" s="131" t="str">
        <f t="shared" si="53"/>
        <v>#### Testing:
- checking for ResponseCode==204
- checking for response headers containing life-cycle-state is equal to the value as present in the control-construct for /v1/embed-yourself/configuration/life-cycle-state</v>
      </c>
      <c r="E50" s="9" t="str">
        <f t="shared" si="53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50" s="9" t="str">
        <f t="shared" si="53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50" s="9" t="str">
        <f t="shared" si="53"/>
        <v>#### Testing:
- checking for ResponseCode==204
- checking for response headers containing life-cycle-state is equal to the value as present in the control-construct for /v1/end-subscription/configuration/life-cycle-state</v>
      </c>
      <c r="H50" s="9" t="str">
        <f t="shared" si="53"/>
        <v>#### Testing:
- checking for ResponseCode==204
- checking for response headers containing life-cycle-state is equal to the value as present in the control-construct for  /v1/inquire-oam-request-approvals/configuration/life-cycle-state</v>
      </c>
      <c r="I50" s="9" t="str">
        <f t="shared" si="53"/>
        <v>#### Testing:
- checking for ResponseCode==204
- checking for response headers containing life-cycle-state is equal to the value as present in the control-construct for /v1/update-client/configuration/life-cycle-state</v>
      </c>
      <c r="J50" s="9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50" s="9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50" s="9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50" s="9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50" s="9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O50" s="9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P50" s="9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Q50" s="9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  <c r="R50" s="9" t="str">
        <f>CONCATENATE("#### Testing:
- checking for ResponseCode==204
- checking for response headers containing life-cycle-state is equal to the value as present in the control-construct for ",R3,"/configuration/life-cycle-state")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S50" s="9" t="str">
        <f>CONCATENATE("#### Testing:
- checking for ResponseCode==200
- checking for response headers containing life-cycle-state is equal to the value as present in the control-construct for ",S3,"/configuration/life-cycle-state")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T50" s="9" t="str">
        <f>CONCATENATE("#### Testing:
- checking for ResponseCode==204
- checking for response headers containing life-cycle-state is equal to the value as present in the control-construct for ",T3,"/configuration/life-cycle-state")</f>
        <v>#### Testing:
- checking for ResponseCode==204
- checking for response headers containing life-cycle-state is equal to the value as present in the control-construct for /v1/register-application/configuration/life-cycle-state</v>
      </c>
      <c r="U50" s="9" t="str">
        <f>CONCATENATE("#### Testing:
- checking for ResponseCode==204
- checking for response headers containing life-cycle-state is equal to the value as present in the control-construct for ",U3,"/configuration/life-cycle-state")</f>
        <v>#### Testing:
- checking for ResponseCode==204
- checking for response headers containing life-cycle-state is equal to the value as present in the control-construct for /v1/deregister-application/configuration/life-cycle-state</v>
      </c>
      <c r="V50" s="9" t="str">
        <f>CONCATENATE("#### Testing:
- checking for ResponseCode==204
- checking for response headers containing life-cycle-state is equal to the value as present in the control-construct for ",V3,"/configuration/life-cycle-state")</f>
        <v>#### Testing:
- checking for ResponseCode==204
- checking for response headers containing life-cycle-state is equal to the value as present in the control-construct for /v1/regard-updated-approval-status/configuration/life-cycle-state</v>
      </c>
      <c r="W50" s="9" t="str">
        <f>CONCATENATE("#### Testing:
- checking for ResponseCode==204
- checking for response headers containing life-cycle-state is equal to the value as present in the control-construct for ",W3,"/configuration/life-cycle-state")</f>
        <v>#### Testing:
- checking for ResponseCode==204
- checking for response headers containing life-cycle-state is equal to the value as present in the control-construct for /v1/list-applications/configuration/life-cycle-state</v>
      </c>
      <c r="X50" s="9" t="str">
        <f>CONCATENATE("#### Testing:
- checking for ResponseCode==200
- checking for response headers containing life-cycle-state is equal to the value as present in the control-construct for ",X3,"/configuration/life-cycle-state")</f>
        <v>#### Testing:
- checking for ResponseCode==200
- checking for response headers containing life-cycle-state is equal to the value as present in the control-construct for /v1/list-applications-in-generic-representation/configuration/life-cycle-state</v>
      </c>
      <c r="Y50" s="9" t="str">
        <f t="shared" ref="Y50:AD50" si="54">CONCATENATE("#### Testing:
- checking for ResponseCode==204
- checking for response headers containing life-cycle-state is equal to the value as present in the control-construct for ",Y3,"/configuration/life-cycle-state")</f>
        <v>#### Testing:
- checking for ResponseCode==204
- checking for response headers containing life-cycle-state is equal to the value as present in the control-construct for /v1/inquire-application-type-approvals/configuration/life-cycle-state</v>
      </c>
      <c r="Z50" s="9" t="str">
        <f t="shared" si="54"/>
        <v>#### Testing:
- checking for ResponseCode==204
- checking for response headers containing life-cycle-state is equal to the value as present in the control-construct for /v1/notify-deregistrations/configuration/life-cycle-state</v>
      </c>
      <c r="AA50" s="9" t="str">
        <f t="shared" si="54"/>
        <v>#### Testing:
- checking for ResponseCode==204
- checking for response headers containing life-cycle-state is equal to the value as present in the control-construct for /v1/notify-approvals/configuration/life-cycle-state</v>
      </c>
      <c r="AB50" s="9" t="str">
        <f t="shared" si="54"/>
        <v>#### Testing:
- checking for ResponseCode==204
- checking for response headers containing life-cycle-state is equal to the value as present in the control-construct for /v1/notify-withdrawn-approvals/configuration/life-cycle-state</v>
      </c>
      <c r="AC50" s="9" t="str">
        <f t="shared" si="54"/>
        <v>#### Testing:
- checking for ResponseCode==204
- checking for response headers containing life-cycle-state is equal to the value as present in the control-construct for /v1/relay-server-replacement/configuration/life-cycle-state</v>
      </c>
      <c r="AD50" s="9" t="str">
        <f t="shared" si="54"/>
        <v>#### Testing:
- checking for ResponseCode==204
- checking for response headers containing life-cycle-state is equal to the value as present in the control-construct for /v1/relay-operation-update/configuration/life-cycle-state</v>
      </c>
    </row>
    <row r="51" spans="1:38" s="22" customFormat="1" ht="45" x14ac:dyDescent="0.25">
      <c r="A51" s="265"/>
      <c r="B51" s="124" t="str">
        <f t="shared" ref="B51:Q51" si="55">$B7</f>
        <v>#### Clearing:
- not applicable</v>
      </c>
      <c r="C51" s="129" t="str">
        <f t="shared" si="55"/>
        <v>#### Clearing:
- not applicable</v>
      </c>
      <c r="D51" s="129" t="str">
        <f t="shared" si="55"/>
        <v>#### Clearing:
- not applicable</v>
      </c>
      <c r="E51" s="29" t="str">
        <f t="shared" si="55"/>
        <v>#### Clearing:
- not applicable</v>
      </c>
      <c r="F51" s="29" t="str">
        <f t="shared" si="55"/>
        <v>#### Clearing:
- not applicable</v>
      </c>
      <c r="G51" s="29" t="str">
        <f t="shared" si="55"/>
        <v>#### Clearing:
- not applicable</v>
      </c>
      <c r="H51" s="29" t="str">
        <f t="shared" si="55"/>
        <v>#### Clearing:
- not applicable</v>
      </c>
      <c r="I51" s="29" t="str">
        <f t="shared" si="55"/>
        <v>#### Clearing:
- not applicable</v>
      </c>
      <c r="J51" s="29" t="str">
        <f t="shared" si="55"/>
        <v>#### Clearing:
- not applicable</v>
      </c>
      <c r="K51" s="29" t="str">
        <f t="shared" si="55"/>
        <v>#### Clearing:
- not applicable</v>
      </c>
      <c r="L51" s="29" t="str">
        <f t="shared" si="55"/>
        <v>#### Clearing:
- not applicable</v>
      </c>
      <c r="M51" s="29" t="str">
        <f t="shared" si="55"/>
        <v>#### Clearing:
- not applicable</v>
      </c>
      <c r="N51" s="29" t="str">
        <f t="shared" si="55"/>
        <v>#### Clearing:
- not applicable</v>
      </c>
      <c r="O51" s="29" t="str">
        <f t="shared" si="55"/>
        <v>#### Clearing:
- not applicable</v>
      </c>
      <c r="P51" s="29" t="str">
        <f t="shared" si="55"/>
        <v>#### Clearing:
- not applicable</v>
      </c>
      <c r="Q51" s="29" t="str">
        <f t="shared" si="55"/>
        <v>#### Clearing:
- not applicable</v>
      </c>
      <c r="R51" s="126" t="str">
        <f>$R47</f>
        <v>#### Clearing:
- PUT NewRelease/remote-address with original value
- PUT NewRelease/remote-port with original value</v>
      </c>
      <c r="S51" s="29" t="str">
        <f t="shared" ref="S51:AD51" si="56">$B7</f>
        <v>#### Clearing:
- not applicable</v>
      </c>
      <c r="T51" s="29" t="str">
        <f t="shared" si="56"/>
        <v>#### Clearing:
- not applicable</v>
      </c>
      <c r="U51" s="29" t="str">
        <f t="shared" si="56"/>
        <v>#### Clearing:
- not applicable</v>
      </c>
      <c r="V51" s="29" t="str">
        <f t="shared" si="56"/>
        <v>#### Clearing:
- not applicable</v>
      </c>
      <c r="W51" s="29" t="str">
        <f t="shared" si="56"/>
        <v>#### Clearing:
- not applicable</v>
      </c>
      <c r="X51" s="29" t="str">
        <f t="shared" si="56"/>
        <v>#### Clearing:
- not applicable</v>
      </c>
      <c r="Y51" s="29" t="str">
        <f t="shared" si="56"/>
        <v>#### Clearing:
- not applicable</v>
      </c>
      <c r="Z51" s="29" t="str">
        <f t="shared" si="56"/>
        <v>#### Clearing:
- not applicable</v>
      </c>
      <c r="AA51" s="29" t="str">
        <f t="shared" si="56"/>
        <v>#### Clearing:
- not applicable</v>
      </c>
      <c r="AB51" s="29" t="str">
        <f t="shared" si="56"/>
        <v>#### Clearing:
- not applicable</v>
      </c>
      <c r="AC51" s="29" t="str">
        <f t="shared" si="56"/>
        <v>#### Clearing:
- not applicable</v>
      </c>
      <c r="AD51" s="29" t="str">
        <f t="shared" si="56"/>
        <v>#### Clearing:
- not applicable</v>
      </c>
    </row>
    <row r="52" spans="1:38" s="44" customFormat="1" ht="45" x14ac:dyDescent="0.25">
      <c r="A52" s="264" t="s">
        <v>56</v>
      </c>
      <c r="B52" s="48" t="s">
        <v>57</v>
      </c>
      <c r="C52" s="45" t="s">
        <v>98</v>
      </c>
      <c r="D52" s="45" t="s">
        <v>98</v>
      </c>
      <c r="E52" s="46" t="s">
        <v>98</v>
      </c>
      <c r="F52" s="46" t="s">
        <v>98</v>
      </c>
      <c r="G52" s="46" t="s">
        <v>98</v>
      </c>
      <c r="H52" s="46" t="s">
        <v>98</v>
      </c>
      <c r="I52" s="46" t="s">
        <v>98</v>
      </c>
      <c r="J52" s="46" t="s">
        <v>98</v>
      </c>
      <c r="K52" s="46" t="s">
        <v>98</v>
      </c>
      <c r="L52" s="46" t="s">
        <v>98</v>
      </c>
      <c r="M52" s="46" t="s">
        <v>98</v>
      </c>
      <c r="N52" s="46" t="s">
        <v>98</v>
      </c>
      <c r="O52" s="46" t="s">
        <v>98</v>
      </c>
      <c r="P52" s="46" t="s">
        <v>98</v>
      </c>
      <c r="Q52" s="46" t="s">
        <v>98</v>
      </c>
      <c r="R52" s="46" t="s">
        <v>98</v>
      </c>
      <c r="S52" s="46" t="s">
        <v>98</v>
      </c>
      <c r="T52" s="46" t="s">
        <v>98</v>
      </c>
      <c r="U52" s="46" t="s">
        <v>98</v>
      </c>
      <c r="V52" s="46" t="s">
        <v>98</v>
      </c>
      <c r="W52" s="46" t="s">
        <v>98</v>
      </c>
      <c r="X52" s="46" t="s">
        <v>98</v>
      </c>
      <c r="Y52" s="46" t="s">
        <v>98</v>
      </c>
      <c r="Z52" s="46" t="s">
        <v>98</v>
      </c>
      <c r="AA52" s="46" t="s">
        <v>98</v>
      </c>
      <c r="AB52" s="46" t="s">
        <v>98</v>
      </c>
      <c r="AC52" s="46" t="s">
        <v>98</v>
      </c>
      <c r="AD52" s="46" t="s">
        <v>98</v>
      </c>
    </row>
    <row r="53" spans="1:38" ht="30" x14ac:dyDescent="0.25">
      <c r="A53" s="265"/>
      <c r="B53" s="5" t="s">
        <v>58</v>
      </c>
      <c r="C53" s="35" t="s">
        <v>59</v>
      </c>
      <c r="D53" s="35" t="s">
        <v>59</v>
      </c>
      <c r="E53" s="32" t="s">
        <v>59</v>
      </c>
      <c r="F53" s="32" t="s">
        <v>59</v>
      </c>
      <c r="G53" s="32" t="s">
        <v>59</v>
      </c>
      <c r="H53" s="32" t="s">
        <v>59</v>
      </c>
      <c r="I53" s="32" t="s">
        <v>59</v>
      </c>
      <c r="J53" s="32" t="s">
        <v>59</v>
      </c>
      <c r="K53" s="32" t="s">
        <v>59</v>
      </c>
      <c r="L53" s="32" t="s">
        <v>59</v>
      </c>
      <c r="M53" s="32" t="s">
        <v>59</v>
      </c>
      <c r="N53" s="32" t="s">
        <v>59</v>
      </c>
      <c r="O53" s="32" t="s">
        <v>59</v>
      </c>
      <c r="P53" s="32" t="s">
        <v>59</v>
      </c>
      <c r="Q53" s="32" t="s">
        <v>59</v>
      </c>
      <c r="R53" s="32" t="s">
        <v>59</v>
      </c>
      <c r="S53" s="32" t="s">
        <v>59</v>
      </c>
      <c r="T53" s="32" t="s">
        <v>59</v>
      </c>
      <c r="U53" s="32" t="s">
        <v>59</v>
      </c>
      <c r="V53" s="32" t="s">
        <v>609</v>
      </c>
      <c r="W53" s="32" t="s">
        <v>59</v>
      </c>
      <c r="X53" s="32" t="s">
        <v>59</v>
      </c>
      <c r="Y53" s="32" t="s">
        <v>59</v>
      </c>
      <c r="Z53" s="32" t="s">
        <v>59</v>
      </c>
      <c r="AA53" s="32" t="s">
        <v>59</v>
      </c>
      <c r="AB53" s="32" t="s">
        <v>59</v>
      </c>
      <c r="AC53" s="32" t="s">
        <v>59</v>
      </c>
      <c r="AD53" s="32" t="s">
        <v>59</v>
      </c>
    </row>
    <row r="54" spans="1:38" ht="315" x14ac:dyDescent="0.25">
      <c r="A54" s="265"/>
      <c r="B54" s="5" t="s">
        <v>1084</v>
      </c>
      <c r="C54" s="130" t="str">
        <f>CONCATENATE("#### Preparation:
- GETing CC (/core-model-1-4:control-construct)
   - searching CC for http-c uuid and corresponding tcp-c of ExecutionAndTraceLog, storing it for later verification request
   - searching CC for op-s of ",C3," storing operation-key
- GETting EaTL/CC (while using IP and port from above)
   - searching CC for op-c of /v1/list-records-of-flow, storing operation-key
- POST ",C3," with  
   -operation-key from above
   - all parameters with realistic values (incl. DummyXCorrelator)")</f>
        <v>#### Preparation:
- GETing CC (/core-model-1-4:control-construct)
   - searching CC for http-c uuid and corresponding tcp-c of ExecutionAndTraceLog, storing it for later verification request
   - searching CC for op-s of /v1/register-yourself storing operation-key
- GETting EaTL/CC (while using IP and port from above)
   - searching CC for op-c of /v1/list-records-of-flow, storing operation-key
- POST /v1/register-yourself with  
   -operation-key from above
   - all parameters with realistic values (incl. DummyXCorrelator)</v>
      </c>
      <c r="D54" s="130" t="s">
        <v>839</v>
      </c>
      <c r="E54" s="8" t="s">
        <v>143</v>
      </c>
      <c r="F54" s="8" t="s">
        <v>177</v>
      </c>
      <c r="G54" s="8" t="s">
        <v>248</v>
      </c>
      <c r="H54" s="8" t="s">
        <v>285</v>
      </c>
      <c r="I54" s="8" t="s">
        <v>382</v>
      </c>
      <c r="J54" s="8" t="s">
        <v>360</v>
      </c>
      <c r="K54" s="8" t="s">
        <v>427</v>
      </c>
      <c r="L54" s="8" t="s">
        <v>446</v>
      </c>
      <c r="M54" s="8" t="s">
        <v>458</v>
      </c>
      <c r="N54" s="8" t="s">
        <v>600</v>
      </c>
      <c r="O54" s="8" t="s">
        <v>599</v>
      </c>
      <c r="P54" s="8" t="s">
        <v>598</v>
      </c>
      <c r="Q54" s="8" t="s">
        <v>597</v>
      </c>
      <c r="R54" s="8" t="s">
        <v>623</v>
      </c>
      <c r="S54" s="8" t="s">
        <v>601</v>
      </c>
      <c r="T54" s="8" t="s">
        <v>604</v>
      </c>
      <c r="U54" s="8" t="s">
        <v>605</v>
      </c>
      <c r="V54" s="8" t="s">
        <v>606</v>
      </c>
      <c r="W54" s="8" t="s">
        <v>602</v>
      </c>
      <c r="X54" s="8" t="s">
        <v>603</v>
      </c>
      <c r="Y54" s="8" t="s">
        <v>607</v>
      </c>
      <c r="Z54" s="8" t="s">
        <v>608</v>
      </c>
      <c r="AA54" s="8" t="s">
        <v>610</v>
      </c>
      <c r="AB54" s="8" t="s">
        <v>611</v>
      </c>
      <c r="AC54" s="8" t="s">
        <v>612</v>
      </c>
      <c r="AD54" s="8" t="s">
        <v>613</v>
      </c>
    </row>
    <row r="55" spans="1:38" ht="150" x14ac:dyDescent="0.25">
      <c r="A55" s="265"/>
      <c r="B55" s="5" t="s">
        <v>1083</v>
      </c>
      <c r="C55" s="130" t="str">
        <f>CONCATENATE("#### Testing:
- POST ExecutionAndTraceLog/v1/list-records-of-flow with 
   - IP and port from above
   - operation-key from above
   - DummyValue of x-correlator
   - checking response for entry with application-name==RegistryOffice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operation-name==/v1/register-yourself
   - checking same record for containing DummyXCorrelator and DummyTraceIndicator</v>
      </c>
      <c r="D55" s="130" t="str">
        <f>CONCATENATE("#### Testing:
- POST ExecutionAndTraceLog/v1/list-records-of-flow with 
   - IP and port from above
   - operation-key from above
   - DummyValue of x-correlator
   - checking response for entry with application-name==RegistryOffice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operation-name==/v1/embed-yourself
   - checking same record for containing DummyXCorrelator and DummyTraceIndicator</v>
      </c>
      <c r="E55" s="8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E3,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 /v1/redirect-service-request-information
   - checking same record for containing DummyXCorrelator &amp;DummyTraceIndicator</v>
      </c>
      <c r="F55" s="8" t="str">
        <f t="shared" ref="F55:AD55" si="57">CONCATENATE("#### Testing:
- POST ExecutionAndTraceLog/v1/list-records-of-flow with 
   - IP and port from above
   - operation-key from above
   - DummyValue of x-correlator
   - checking response for entry with application-name==RegistryOffice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operation-name==/v1/redirect-oam-request-information
   - checking same record for containing DummyXCorrelator &amp;DummyTraceIndicator</v>
      </c>
      <c r="G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operation-name==/v1/end-subscription
   - checking same record for containing DummyXCorrelator &amp;DummyTraceIndicator</v>
      </c>
      <c r="H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 /v1/inquire-oam-request-approvals
   - checking same record for containing DummyXCorrelator &amp;DummyTraceIndicator</v>
      </c>
      <c r="I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operation-name==/v1/update-client
   - checking same record for containing DummyXCorrelator &amp;DummyTraceIndicator</v>
      </c>
      <c r="J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operation-name==/v1/list-ltps-and-fcs
   - checking same record for containing DummyXCorrelator &amp;DummyTraceIndicator</v>
      </c>
      <c r="K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operation-name==/v1/redirect-topology-change-information
   - checking same record for containing DummyXCorrelator &amp;DummyTraceIndicator</v>
      </c>
      <c r="L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operation-name==/v1/update-operation-key
   - checking same record for containing DummyXCorrelator &amp;DummyTraceIndicator</v>
      </c>
      <c r="M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operation-name==/v1/update-operation-client
   - checking same record for containing DummyXCorrelator &amp;DummyTraceIndicator</v>
      </c>
      <c r="N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operation-name==/v1/inform-about-application
   - checking same record for containing DummyXCorrelator &amp;DummyTraceIndicator</v>
      </c>
      <c r="O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operation-name==/v1/inform-about-application-in-generic-representation
   - checking same record for containing DummyXCorrelator &amp;DummyTraceIndicator</v>
      </c>
      <c r="P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 /v1/inform-about-release-history
   - checking same record for containing DummyXCorrelator &amp;DummyTraceIndicator</v>
      </c>
      <c r="Q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operation-name==/v1/inform-about-release-history-in-generic-representation
   - checking same record for containing DummyXCorrelator &amp;DummyTraceIndicator</v>
      </c>
      <c r="R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operation-name==/v1/bequeath-your-data-and-die
   - checking same record for containing DummyXCorrelator &amp;DummyTraceIndicator</v>
      </c>
      <c r="S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operation-name==/v1/start-application-in-generic-representation
   - checking same record for containing DummyXCorrelator &amp;DummyTraceIndicator</v>
      </c>
      <c r="T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operation-name==/v1/register-application
   - checking same record for containing DummyXCorrelator &amp;DummyTraceIndicator</v>
      </c>
      <c r="U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operation-name==/v1/deregister-application
   - checking same record for containing DummyXCorrelator &amp;DummyTraceIndicator</v>
      </c>
      <c r="V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operation-name==/v1/regard-updated-approval-status
   - checking same record for containing DummyXCorrelator &amp;DummyTraceIndicator</v>
      </c>
      <c r="W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operation-name==/v1/list-applications
   - checking same record for containing DummyXCorrelator &amp;DummyTraceIndicator</v>
      </c>
      <c r="X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operation-name==/v1/list-applications-in-generic-representation
   - checking same record for containing DummyXCorrelator &amp;DummyTraceIndicator</v>
      </c>
      <c r="Y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operation-name==/v1/inquire-application-type-approvals
   - checking same record for containing DummyXCorrelator &amp;DummyTraceIndicator</v>
      </c>
      <c r="Z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operation-name==/v1/notify-deregistrations
   - checking same record for containing DummyXCorrelator &amp;DummyTraceIndicator</v>
      </c>
      <c r="AA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operation-name==/v1/notify-approvals
   - checking same record for containing DummyXCorrelator &amp;DummyTraceIndicator</v>
      </c>
      <c r="AB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operation-name==/v1/notify-withdrawn-approvals
   - checking same record for containing DummyXCorrelator &amp;DummyTraceIndicator</v>
      </c>
      <c r="AC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operation-name==/v1/relay-server-replacement
   - checking same record for containing DummyXCorrelator &amp;DummyTraceIndicator</v>
      </c>
      <c r="AD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operation-name==/v1/relay-operation-update
   - checking same record for containing DummyXCorrelator &amp;DummyTraceIndicator</v>
      </c>
    </row>
    <row r="56" spans="1:38" s="165" customFormat="1" ht="45.75" thickBot="1" x14ac:dyDescent="0.3">
      <c r="A56" s="265"/>
      <c r="B56" s="163" t="str">
        <f t="shared" ref="B56:Q56" si="58">$B7</f>
        <v>#### Clearing:
- not applicable</v>
      </c>
      <c r="C56" s="164" t="str">
        <f t="shared" si="58"/>
        <v>#### Clearing:
- not applicable</v>
      </c>
      <c r="D56" s="164" t="str">
        <f t="shared" si="58"/>
        <v>#### Clearing:
- not applicable</v>
      </c>
      <c r="E56" s="178" t="str">
        <f t="shared" si="58"/>
        <v>#### Clearing:
- not applicable</v>
      </c>
      <c r="F56" s="178" t="str">
        <f t="shared" si="58"/>
        <v>#### Clearing:
- not applicable</v>
      </c>
      <c r="G56" s="178" t="str">
        <f t="shared" si="58"/>
        <v>#### Clearing:
- not applicable</v>
      </c>
      <c r="H56" s="178" t="str">
        <f t="shared" si="58"/>
        <v>#### Clearing:
- not applicable</v>
      </c>
      <c r="I56" s="178" t="str">
        <f t="shared" si="58"/>
        <v>#### Clearing:
- not applicable</v>
      </c>
      <c r="J56" s="178" t="str">
        <f t="shared" si="58"/>
        <v>#### Clearing:
- not applicable</v>
      </c>
      <c r="K56" s="178" t="str">
        <f t="shared" si="58"/>
        <v>#### Clearing:
- not applicable</v>
      </c>
      <c r="L56" s="178" t="str">
        <f t="shared" si="58"/>
        <v>#### Clearing:
- not applicable</v>
      </c>
      <c r="M56" s="178" t="str">
        <f t="shared" si="58"/>
        <v>#### Clearing:
- not applicable</v>
      </c>
      <c r="N56" s="178" t="str">
        <f t="shared" si="58"/>
        <v>#### Clearing:
- not applicable</v>
      </c>
      <c r="O56" s="178" t="str">
        <f t="shared" si="58"/>
        <v>#### Clearing:
- not applicable</v>
      </c>
      <c r="P56" s="178" t="str">
        <f t="shared" si="58"/>
        <v>#### Clearing:
- not applicable</v>
      </c>
      <c r="Q56" s="178" t="str">
        <f t="shared" si="58"/>
        <v>#### Clearing:
- not applicable</v>
      </c>
      <c r="R56" s="183" t="str">
        <f>$R7</f>
        <v>#### Clearing:
- PUT NewRelease/remote-address with original value
- PUT NewRelease/remote-port with original value</v>
      </c>
      <c r="S56" s="178" t="str">
        <f t="shared" ref="S56:AD56" si="59">$B7</f>
        <v>#### Clearing:
- not applicable</v>
      </c>
      <c r="T56" s="178" t="str">
        <f t="shared" si="59"/>
        <v>#### Clearing:
- not applicable</v>
      </c>
      <c r="U56" s="178" t="str">
        <f t="shared" si="59"/>
        <v>#### Clearing:
- not applicable</v>
      </c>
      <c r="V56" s="178" t="str">
        <f t="shared" si="59"/>
        <v>#### Clearing:
- not applicable</v>
      </c>
      <c r="W56" s="178" t="str">
        <f t="shared" si="59"/>
        <v>#### Clearing:
- not applicable</v>
      </c>
      <c r="X56" s="178" t="str">
        <f t="shared" si="59"/>
        <v>#### Clearing:
- not applicable</v>
      </c>
      <c r="Y56" s="178" t="str">
        <f t="shared" si="59"/>
        <v>#### Clearing:
- not applicable</v>
      </c>
      <c r="Z56" s="178" t="str">
        <f t="shared" si="59"/>
        <v>#### Clearing:
- not applicable</v>
      </c>
      <c r="AA56" s="178" t="str">
        <f t="shared" si="59"/>
        <v>#### Clearing:
- not applicable</v>
      </c>
      <c r="AB56" s="178" t="str">
        <f t="shared" si="59"/>
        <v>#### Clearing:
- not applicable</v>
      </c>
      <c r="AC56" s="178" t="str">
        <f t="shared" si="59"/>
        <v>#### Clearing:
- not applicable</v>
      </c>
      <c r="AD56" s="178" t="str">
        <f t="shared" si="59"/>
        <v>#### Clearing:
- not applicable</v>
      </c>
    </row>
    <row r="57" spans="1:38" s="169" customFormat="1" ht="19.5" thickBot="1" x14ac:dyDescent="0.3">
      <c r="A57" s="166" t="s">
        <v>37</v>
      </c>
      <c r="B57" s="167"/>
      <c r="C57" s="168"/>
      <c r="D57" s="168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</row>
    <row r="58" spans="1:38" s="44" customFormat="1" ht="30.75" thickTop="1" x14ac:dyDescent="0.25">
      <c r="A58" s="264" t="s">
        <v>1110</v>
      </c>
      <c r="B58" s="49" t="s">
        <v>625</v>
      </c>
      <c r="C58" s="146" t="s">
        <v>625</v>
      </c>
      <c r="D58" s="146" t="s">
        <v>625</v>
      </c>
      <c r="E58" s="136" t="s">
        <v>625</v>
      </c>
      <c r="F58" s="136" t="s">
        <v>625</v>
      </c>
      <c r="G58" s="136" t="s">
        <v>625</v>
      </c>
      <c r="H58" s="136" t="s">
        <v>625</v>
      </c>
      <c r="I58" s="136" t="s">
        <v>625</v>
      </c>
      <c r="J58" s="136" t="s">
        <v>625</v>
      </c>
      <c r="K58" s="136" t="s">
        <v>625</v>
      </c>
      <c r="L58" s="136" t="s">
        <v>625</v>
      </c>
      <c r="M58" s="136" t="s">
        <v>625</v>
      </c>
      <c r="N58" s="136" t="s">
        <v>625</v>
      </c>
      <c r="O58" s="136" t="s">
        <v>625</v>
      </c>
      <c r="P58" s="136" t="s">
        <v>625</v>
      </c>
      <c r="Q58" s="136" t="s">
        <v>625</v>
      </c>
      <c r="R58" s="136" t="s">
        <v>625</v>
      </c>
      <c r="S58" s="136" t="s">
        <v>625</v>
      </c>
      <c r="T58" s="136" t="s">
        <v>625</v>
      </c>
      <c r="U58" s="136" t="s">
        <v>625</v>
      </c>
      <c r="V58" s="136" t="s">
        <v>625</v>
      </c>
      <c r="W58" s="136" t="s">
        <v>625</v>
      </c>
      <c r="X58" s="136" t="s">
        <v>625</v>
      </c>
      <c r="Y58" s="136" t="s">
        <v>625</v>
      </c>
      <c r="Z58" s="136" t="s">
        <v>625</v>
      </c>
      <c r="AA58" s="136" t="s">
        <v>625</v>
      </c>
      <c r="AB58" s="136" t="s">
        <v>625</v>
      </c>
      <c r="AC58" s="136" t="s">
        <v>625</v>
      </c>
      <c r="AD58" s="136" t="s">
        <v>625</v>
      </c>
      <c r="AE58" s="50"/>
      <c r="AF58" s="50"/>
      <c r="AG58" s="50"/>
      <c r="AH58" s="50"/>
      <c r="AI58" s="50"/>
      <c r="AJ58" s="50"/>
      <c r="AK58" s="50"/>
      <c r="AL58" s="50"/>
    </row>
    <row r="59" spans="1:38" ht="105" x14ac:dyDescent="0.25">
      <c r="A59" s="265"/>
      <c r="B59" s="141" t="s">
        <v>361</v>
      </c>
      <c r="C59" s="33" t="s">
        <v>286</v>
      </c>
      <c r="D59" s="33" t="s">
        <v>286</v>
      </c>
      <c r="E59" s="97" t="s">
        <v>286</v>
      </c>
      <c r="F59" s="97" t="s">
        <v>286</v>
      </c>
      <c r="G59" s="97" t="s">
        <v>286</v>
      </c>
      <c r="H59" s="97" t="s">
        <v>286</v>
      </c>
      <c r="I59" s="97" t="s">
        <v>286</v>
      </c>
      <c r="J59" s="181" t="str">
        <f>CONCATENATE("#### Preparation:
- GETing CC (/core-model-1-4:control-construct
- searching CC for op-s of ",J3,", storing it.
- POST ",J3," with
      - operation-key from above
      - reasonable parameters ")</f>
        <v xml:space="preserve">#### Preparation:
- GETing CC (/core-model-1-4:control-construct
- searching CC for op-s of /v1/list-ltps-and-fcs, storing it.
- POST /v1/list-ltps-and-fcs with
      - operation-key from above
      - reasonable parameters </v>
      </c>
      <c r="K59" s="41" t="s">
        <v>286</v>
      </c>
      <c r="L59" s="41" t="s">
        <v>286</v>
      </c>
      <c r="M59" s="41" t="s">
        <v>286</v>
      </c>
      <c r="N59" s="181" t="str">
        <f>CONCATENATE("#### Preparation:
- POST ",N3," with
      - reasonable parameters ")</f>
        <v xml:space="preserve">#### Preparation:
- POST /v1/inform-about-application with
      - reasonable parameters </v>
      </c>
      <c r="O59" s="181" t="str">
        <f>CONCATENATE("#### Preparation:
- POST ",O3," with
      - reasonable parameters ")</f>
        <v xml:space="preserve">#### Preparation:
- POST /v1/inform-about-application-in-generic-representation with
      - reasonable parameters </v>
      </c>
      <c r="P59" s="181" t="str">
        <f>CONCATENATE("#### Preparation:
- POST ",P3," with
      - reasonable parameters ")</f>
        <v xml:space="preserve">#### Preparation:
- POST  /v1/inform-about-release-history with
      - reasonable parameters </v>
      </c>
      <c r="Q59" s="181" t="str">
        <f>CONCATENATE("#### Preparation:
- POST ",Q3," with
      - reasonable parameters ")</f>
        <v xml:space="preserve">#### Preparation:
- POST /v1/inform-about-release-history-in-generic-representation with
      - reasonable parameters </v>
      </c>
      <c r="R59" s="181" t="s">
        <v>286</v>
      </c>
      <c r="S59" s="181" t="str">
        <f>CONCATENATE("#### Preparation:
- GETing CC (/core-model-1-4:control-construct
- searching CC for op-s of ",S3,", storing it.
- POST ",S3," with
     - operation-key from above
      - reasonable parameters ")</f>
        <v xml:space="preserve">#### Preparation:
- GETing CC (/core-model-1-4:control-construct
- searching CC for op-s of /v1/start-application-in-generic-representation, storing it.
- POST /v1/start-application-in-generic-representation with
     - operation-key from above
      - reasonable parameters </v>
      </c>
      <c r="T59" s="97" t="s">
        <v>286</v>
      </c>
      <c r="U59" s="97" t="s">
        <v>286</v>
      </c>
      <c r="V59" s="97" t="s">
        <v>286</v>
      </c>
      <c r="W59" s="181" t="str">
        <f>CONCATENATE("#### Preparation:
- GETing CC (/core-model-1-4:control-construct
- searching CC for op-s of ",W3,", storing operation-key.
- POST ",W3," with
      - operation-key from above
      - reasonable parameters ")</f>
        <v xml:space="preserve">#### Preparation:
- GETing CC (/core-model-1-4:control-construct
- searching CC for op-s of /v1/list-applications, storing operation-key.
- POST /v1/list-applications with
      - operation-key from above
      - reasonable parameters </v>
      </c>
      <c r="X59" s="181" t="str">
        <f>CONCATENATE("#### Preparation:
- GETing CC (/core-model-1-4:control-construct
- searching CC for op-s of ",X3,", storing operation-key.
- POST ",X3," with
      - operation-key from above
      - reasonable parameters ")</f>
        <v xml:space="preserve">#### Preparation:
- GETing CC (/core-model-1-4:control-construct
- searching CC for op-s of /v1/list-applications-in-generic-representation, storing operation-key.
- POST /v1/list-applications-in-generic-representation with
      - operation-key from above
      - reasonable parameters </v>
      </c>
      <c r="Y59" s="97" t="s">
        <v>286</v>
      </c>
      <c r="Z59" s="97" t="s">
        <v>286</v>
      </c>
      <c r="AA59" s="97" t="s">
        <v>286</v>
      </c>
      <c r="AB59" s="97" t="s">
        <v>286</v>
      </c>
      <c r="AC59" s="97" t="s">
        <v>286</v>
      </c>
      <c r="AD59" s="97" t="s">
        <v>286</v>
      </c>
    </row>
    <row r="60" spans="1:38" ht="75" x14ac:dyDescent="0.25">
      <c r="A60" s="265"/>
      <c r="B60" s="37" t="s">
        <v>626</v>
      </c>
      <c r="C60" s="33" t="s">
        <v>286</v>
      </c>
      <c r="D60" s="33" t="s">
        <v>286</v>
      </c>
      <c r="E60" s="97" t="s">
        <v>286</v>
      </c>
      <c r="F60" s="97" t="s">
        <v>286</v>
      </c>
      <c r="G60" s="97" t="s">
        <v>286</v>
      </c>
      <c r="H60" s="97" t="s">
        <v>286</v>
      </c>
      <c r="I60" s="97" t="s">
        <v>286</v>
      </c>
      <c r="J60" s="148" t="s">
        <v>626</v>
      </c>
      <c r="K60" s="41" t="s">
        <v>286</v>
      </c>
      <c r="L60" s="41" t="s">
        <v>286</v>
      </c>
      <c r="M60" s="41" t="s">
        <v>286</v>
      </c>
      <c r="N60" s="148" t="str">
        <f>$J60</f>
        <v xml:space="preserve">#### Testing:
- Checking for response-code 200
- checking the response body for each attribute against the specification and load-file
</v>
      </c>
      <c r="O60" s="148" t="str">
        <f>$J60</f>
        <v xml:space="preserve">#### Testing:
- Checking for response-code 200
- checking the response body for each attribute against the specification and load-file
</v>
      </c>
      <c r="P60" s="148" t="str">
        <f>$J60</f>
        <v xml:space="preserve">#### Testing:
- Checking for response-code 200
- checking the response body for each attribute against the specification and load-file
</v>
      </c>
      <c r="Q60" s="148" t="str">
        <f>$J60</f>
        <v xml:space="preserve">#### Testing:
- Checking for response-code 200
- checking the response body for each attribute against the specification and load-file
</v>
      </c>
      <c r="R60" s="181" t="s">
        <v>286</v>
      </c>
      <c r="S60" s="148" t="str">
        <f>$J60</f>
        <v xml:space="preserve">#### Testing:
- Checking for response-code 200
- checking the response body for each attribute against the specification and load-file
</v>
      </c>
      <c r="T60" s="97" t="s">
        <v>286</v>
      </c>
      <c r="U60" s="97" t="s">
        <v>286</v>
      </c>
      <c r="V60" s="97" t="s">
        <v>286</v>
      </c>
      <c r="W60" s="148" t="str">
        <f>$J60</f>
        <v xml:space="preserve">#### Testing:
- Checking for response-code 200
- checking the response body for each attribute against the specification and load-file
</v>
      </c>
      <c r="X60" s="148" t="str">
        <f>$J60</f>
        <v xml:space="preserve">#### Testing:
- Checking for response-code 200
- checking the response body for each attribute against the specification and load-file
</v>
      </c>
      <c r="Y60" s="97" t="s">
        <v>286</v>
      </c>
      <c r="Z60" s="97" t="s">
        <v>286</v>
      </c>
      <c r="AA60" s="97" t="s">
        <v>286</v>
      </c>
      <c r="AB60" s="97" t="s">
        <v>286</v>
      </c>
      <c r="AC60" s="97" t="s">
        <v>286</v>
      </c>
      <c r="AD60" s="97" t="s">
        <v>286</v>
      </c>
    </row>
    <row r="61" spans="1:38" s="22" customFormat="1" ht="30" x14ac:dyDescent="0.25">
      <c r="A61" s="265"/>
      <c r="B61" s="170" t="s">
        <v>42</v>
      </c>
      <c r="C61" s="40" t="s">
        <v>286</v>
      </c>
      <c r="D61" s="40" t="s">
        <v>286</v>
      </c>
      <c r="E61" s="39" t="s">
        <v>286</v>
      </c>
      <c r="F61" s="39" t="s">
        <v>286</v>
      </c>
      <c r="G61" s="39" t="s">
        <v>286</v>
      </c>
      <c r="H61" s="39" t="s">
        <v>286</v>
      </c>
      <c r="I61" s="39" t="s">
        <v>286</v>
      </c>
      <c r="J61" s="147" t="str">
        <f>$B7</f>
        <v>#### Clearing:
- not applicable</v>
      </c>
      <c r="K61" s="42" t="s">
        <v>286</v>
      </c>
      <c r="L61" s="42" t="s">
        <v>286</v>
      </c>
      <c r="M61" s="42" t="s">
        <v>286</v>
      </c>
      <c r="N61" s="147" t="str">
        <f>$B7</f>
        <v>#### Clearing:
- not applicable</v>
      </c>
      <c r="O61" s="147" t="str">
        <f>$B7</f>
        <v>#### Clearing:
- not applicable</v>
      </c>
      <c r="P61" s="147" t="str">
        <f>$B7</f>
        <v>#### Clearing:
- not applicable</v>
      </c>
      <c r="Q61" s="147" t="str">
        <f>$B7</f>
        <v>#### Clearing:
- not applicable</v>
      </c>
      <c r="R61" s="23" t="s">
        <v>286</v>
      </c>
      <c r="S61" s="147" t="str">
        <f>$B7</f>
        <v>#### Clearing:
- not applicable</v>
      </c>
      <c r="T61" s="39" t="s">
        <v>286</v>
      </c>
      <c r="U61" s="39" t="s">
        <v>286</v>
      </c>
      <c r="V61" s="39" t="s">
        <v>286</v>
      </c>
      <c r="W61" s="147" t="str">
        <f>$B7</f>
        <v>#### Clearing:
- not applicable</v>
      </c>
      <c r="X61" s="147" t="str">
        <f>$B7</f>
        <v>#### Clearing:
- not applicable</v>
      </c>
      <c r="Y61" s="39" t="s">
        <v>286</v>
      </c>
      <c r="Z61" s="39" t="s">
        <v>286</v>
      </c>
      <c r="AA61" s="39" t="s">
        <v>286</v>
      </c>
      <c r="AB61" s="39" t="s">
        <v>286</v>
      </c>
      <c r="AC61" s="39" t="s">
        <v>286</v>
      </c>
      <c r="AD61" s="39" t="s">
        <v>286</v>
      </c>
    </row>
    <row r="62" spans="1:38" s="44" customFormat="1" x14ac:dyDescent="0.25">
      <c r="A62" s="267" t="s">
        <v>628</v>
      </c>
      <c r="B62" s="49" t="s">
        <v>627</v>
      </c>
      <c r="C62" s="146" t="s">
        <v>627</v>
      </c>
      <c r="D62" s="146" t="s">
        <v>627</v>
      </c>
      <c r="E62" s="136" t="s">
        <v>627</v>
      </c>
      <c r="F62" s="136" t="s">
        <v>627</v>
      </c>
      <c r="G62" s="136" t="s">
        <v>627</v>
      </c>
      <c r="H62" s="136" t="s">
        <v>627</v>
      </c>
      <c r="I62" s="136" t="s">
        <v>627</v>
      </c>
      <c r="J62" s="136" t="s">
        <v>627</v>
      </c>
      <c r="K62" s="136" t="s">
        <v>627</v>
      </c>
      <c r="L62" s="136" t="s">
        <v>627</v>
      </c>
      <c r="M62" s="136" t="s">
        <v>627</v>
      </c>
      <c r="N62" s="136" t="s">
        <v>627</v>
      </c>
      <c r="O62" s="136" t="s">
        <v>627</v>
      </c>
      <c r="P62" s="136" t="s">
        <v>627</v>
      </c>
      <c r="Q62" s="136" t="s">
        <v>627</v>
      </c>
      <c r="R62" s="136" t="s">
        <v>627</v>
      </c>
      <c r="S62" s="136" t="s">
        <v>627</v>
      </c>
      <c r="T62" s="136" t="s">
        <v>627</v>
      </c>
      <c r="U62" s="136" t="s">
        <v>627</v>
      </c>
      <c r="V62" s="136" t="s">
        <v>627</v>
      </c>
      <c r="W62" s="136" t="s">
        <v>627</v>
      </c>
      <c r="X62" s="136" t="s">
        <v>627</v>
      </c>
      <c r="Y62" s="136" t="s">
        <v>627</v>
      </c>
      <c r="Z62" s="136" t="s">
        <v>627</v>
      </c>
      <c r="AA62" s="136" t="s">
        <v>627</v>
      </c>
      <c r="AB62" s="136" t="s">
        <v>627</v>
      </c>
      <c r="AC62" s="136" t="s">
        <v>627</v>
      </c>
      <c r="AD62" s="136" t="s">
        <v>627</v>
      </c>
    </row>
    <row r="63" spans="1:38" ht="150" x14ac:dyDescent="0.25">
      <c r="A63" s="267"/>
      <c r="B63" s="141" t="s">
        <v>629</v>
      </c>
      <c r="C63" s="33" t="s">
        <v>286</v>
      </c>
      <c r="D63" s="33" t="s">
        <v>286</v>
      </c>
      <c r="E63" s="97" t="s">
        <v>286</v>
      </c>
      <c r="F63" s="97" t="s">
        <v>286</v>
      </c>
      <c r="G63" s="97" t="s">
        <v>286</v>
      </c>
      <c r="H63" s="97" t="s">
        <v>286</v>
      </c>
      <c r="I63" s="97" t="s">
        <v>286</v>
      </c>
      <c r="J63" s="181" t="str">
        <f>CONCATENATE("#### Preparation:
- GETing CC (/core-model-1-4:control-construct
     - searching CC for op-s of ",J3,", storing it.
     - search for random op-s, tcp-s,  http-c- its corresponding tcp-c and random op-c, store them
     - PUT random values to each configurable parameters of chosen op-s, tcp-s, http-c, tcp-c, op-s, store dummy values
- POST ",J3," with
      - operation-key from above
      - reasonable parameters ")</f>
        <v xml:space="preserve">#### Preparation:
- GETing CC (/core-model-1-4:control-construct
     - searching CC for op-s of /v1/list-ltps-and-fcs, storing it.
     - search for random op-s, tcp-s,  http-c- its corresponding tcp-c and random op-c, store them
     - PUT random values to each configurable parameters of chosen op-s, tcp-s, http-c, tcp-c, op-s, store dummy values
- POST /v1/list-ltps-and-fcs with
      - operation-key from above
      - reasonable parameters </v>
      </c>
      <c r="K63" s="41" t="s">
        <v>286</v>
      </c>
      <c r="L63" s="41" t="s">
        <v>286</v>
      </c>
      <c r="M63" s="41" t="s">
        <v>286</v>
      </c>
      <c r="N63" s="41" t="s">
        <v>286</v>
      </c>
      <c r="O63" s="181" t="str">
        <f>CONCATENATE("#### Preparation:
- GETing CC (/core-model-1-4:control-construct
     - searching CC for op-s of ",O3,", storing it.
     - search for random  tcp-s, store it
     - PUT random values to each configurable parameters of chosen tcp-s store dummy values
- POST ",O3," with
      - operation-key from above
      - reasonable parameters ")</f>
        <v xml:space="preserve">#### Preparation:
- GETing CC (/core-model-1-4:control-construct
     - searching CC for op-s of /v1/inform-about-application-in-generic-representation, storing it.
     - search for random  tcp-s, store it
     - PUT random values to each configurable parameters of chosen tcp-s store dummy values
- POST /v1/inform-about-application-in-generic-representation with
      - operation-key from above
      - reasonable parameters </v>
      </c>
      <c r="P63" s="148" t="s">
        <v>286</v>
      </c>
      <c r="Q63" s="148" t="s">
        <v>286</v>
      </c>
      <c r="R63" s="148" t="s">
        <v>286</v>
      </c>
      <c r="S63" s="181" t="str">
        <f>CONCATENATE("#### Preparation:
- GETing CC (/core-model-1-4:control-construct
     - searching CC for op-s of ",S3,", storing it.
     - search for random  tcp-s, store it
     - PUT random values to each configurable parameters of chosen tcp-s store dummy values
- POST ",S3," with
      - operation-key from above
      - reasonable parameters ")</f>
        <v xml:space="preserve">#### Preparation:
- GETing CC (/core-model-1-4:control-construct
     - searching CC for op-s of /v1/start-application-in-generic-representation, storing it.
     - search for random  tcp-s, store it
     - PUT random values to each configurable parameters of chosen tcp-s store dummy values
- POST /v1/start-application-in-generic-representation with
      - operation-key from above
      - reasonable parameters </v>
      </c>
      <c r="T63" s="97" t="s">
        <v>286</v>
      </c>
      <c r="U63" s="97" t="s">
        <v>286</v>
      </c>
      <c r="V63" s="97" t="s">
        <v>286</v>
      </c>
      <c r="W63" s="181" t="str">
        <f>CONCATENATE("#### Preparation:
- GETing CC (/core-model-1-4:control-construct
     - searching CC for op-s of ",W3,", storing it.
     - search for random  http-c, its corresponding tcp-c ,store them 
- PUT random values to each configurable parameters of chosen http-c and tcp-c, X64store dummy values
- POST ",W3," with
      - operation-key from above
      - reasonable parameters ")</f>
        <v xml:space="preserve">#### Preparation:
- GETing CC (/core-model-1-4:control-construct
     - searching CC for op-s of /v1/list-applications, storing it.
     - search for random  http-c, its corresponding tcp-c ,store them 
- PUT random values to each configurable parameters of chosen http-c and tcp-c, X64store dummy values
- POST /v1/list-applications with
      - operation-key from above
      - reasonable parameters </v>
      </c>
      <c r="X63" s="181" t="str">
        <f>CONCATENATE("#### Preparation:
- GETing CC (/core-model-1-4:control-construct
     - searching CC for op-s of ",X3,", storing it.
     - search for random  http-c, store it
- PUT random values to each configurable parameters of chosen http-c Y64, X64store dummy values
- POST ",X3," with
      - operation-key from above
      - reasonable parameters ")</f>
        <v xml:space="preserve">#### Preparation:
- GETing CC (/core-model-1-4:control-construct
     - searching CC for op-s of /v1/list-applications-in-generic-representation, storing it.
     - search for random  http-c, store it
- PUT random values to each configurable parameters of chosen http-c Y64, X64store dummy values
- POST /v1/list-applications-in-generic-representation with
      - operation-key from above
      - reasonable parameters </v>
      </c>
      <c r="Y63" s="97" t="s">
        <v>286</v>
      </c>
      <c r="Z63" s="97" t="s">
        <v>286</v>
      </c>
      <c r="AA63" s="97" t="s">
        <v>286</v>
      </c>
      <c r="AB63" s="97" t="s">
        <v>286</v>
      </c>
      <c r="AC63" s="97" t="s">
        <v>286</v>
      </c>
      <c r="AD63" s="97" t="s">
        <v>286</v>
      </c>
    </row>
    <row r="64" spans="1:38" ht="75" x14ac:dyDescent="0.25">
      <c r="A64" s="267"/>
      <c r="B64" s="37" t="s">
        <v>630</v>
      </c>
      <c r="C64" s="33" t="s">
        <v>286</v>
      </c>
      <c r="D64" s="33" t="s">
        <v>286</v>
      </c>
      <c r="E64" s="97" t="s">
        <v>286</v>
      </c>
      <c r="F64" s="97" t="s">
        <v>286</v>
      </c>
      <c r="G64" s="97" t="s">
        <v>286</v>
      </c>
      <c r="H64" s="97" t="s">
        <v>286</v>
      </c>
      <c r="I64" s="97" t="s">
        <v>286</v>
      </c>
      <c r="J64" s="148" t="s">
        <v>630</v>
      </c>
      <c r="K64" s="41" t="s">
        <v>286</v>
      </c>
      <c r="L64" s="41" t="s">
        <v>286</v>
      </c>
      <c r="M64" s="41" t="s">
        <v>286</v>
      </c>
      <c r="N64" s="41" t="s">
        <v>286</v>
      </c>
      <c r="O64" s="148" t="s">
        <v>630</v>
      </c>
      <c r="P64" s="148" t="s">
        <v>286</v>
      </c>
      <c r="Q64" s="148" t="s">
        <v>286</v>
      </c>
      <c r="R64" s="148" t="s">
        <v>286</v>
      </c>
      <c r="S64" s="148" t="s">
        <v>630</v>
      </c>
      <c r="T64" s="97" t="s">
        <v>286</v>
      </c>
      <c r="U64" s="97" t="s">
        <v>286</v>
      </c>
      <c r="V64" s="97" t="s">
        <v>286</v>
      </c>
      <c r="W64" s="148" t="s">
        <v>630</v>
      </c>
      <c r="X64" s="148" t="s">
        <v>630</v>
      </c>
      <c r="Y64" s="97" t="s">
        <v>286</v>
      </c>
      <c r="Z64" s="97" t="s">
        <v>286</v>
      </c>
      <c r="AA64" s="97" t="s">
        <v>286</v>
      </c>
      <c r="AB64" s="97" t="s">
        <v>286</v>
      </c>
      <c r="AC64" s="97" t="s">
        <v>286</v>
      </c>
      <c r="AD64" s="97" t="s">
        <v>286</v>
      </c>
    </row>
    <row r="65" spans="1:30" s="22" customFormat="1" ht="30" x14ac:dyDescent="0.25">
      <c r="A65" s="267"/>
      <c r="B65" s="170" t="s">
        <v>42</v>
      </c>
      <c r="C65" s="40" t="s">
        <v>286</v>
      </c>
      <c r="D65" s="40" t="s">
        <v>286</v>
      </c>
      <c r="E65" s="39" t="s">
        <v>286</v>
      </c>
      <c r="F65" s="39" t="s">
        <v>286</v>
      </c>
      <c r="G65" s="39" t="s">
        <v>286</v>
      </c>
      <c r="H65" s="39" t="s">
        <v>286</v>
      </c>
      <c r="I65" s="39" t="s">
        <v>286</v>
      </c>
      <c r="J65" s="147" t="s">
        <v>631</v>
      </c>
      <c r="K65" s="42" t="s">
        <v>286</v>
      </c>
      <c r="L65" s="42" t="s">
        <v>286</v>
      </c>
      <c r="M65" s="42" t="s">
        <v>286</v>
      </c>
      <c r="N65" s="42" t="s">
        <v>286</v>
      </c>
      <c r="O65" s="147" t="s">
        <v>631</v>
      </c>
      <c r="P65" s="147" t="s">
        <v>286</v>
      </c>
      <c r="Q65" s="147" t="s">
        <v>286</v>
      </c>
      <c r="R65" s="147" t="s">
        <v>286</v>
      </c>
      <c r="S65" s="147" t="s">
        <v>631</v>
      </c>
      <c r="T65" s="39" t="s">
        <v>286</v>
      </c>
      <c r="U65" s="39" t="s">
        <v>286</v>
      </c>
      <c r="V65" s="39" t="s">
        <v>286</v>
      </c>
      <c r="W65" s="147" t="s">
        <v>631</v>
      </c>
      <c r="X65" s="147" t="s">
        <v>631</v>
      </c>
      <c r="Y65" s="39" t="s">
        <v>286</v>
      </c>
      <c r="Z65" s="39" t="s">
        <v>286</v>
      </c>
      <c r="AA65" s="39" t="s">
        <v>286</v>
      </c>
      <c r="AB65" s="39" t="s">
        <v>286</v>
      </c>
      <c r="AC65" s="39" t="s">
        <v>286</v>
      </c>
      <c r="AD65" s="39" t="s">
        <v>286</v>
      </c>
    </row>
    <row r="66" spans="1:30" s="3" customFormat="1" ht="45" x14ac:dyDescent="0.25">
      <c r="A66" s="247"/>
      <c r="B66" s="37" t="s">
        <v>1108</v>
      </c>
      <c r="C66" s="33"/>
      <c r="D66" s="33"/>
      <c r="E66" s="97"/>
      <c r="F66" s="97"/>
      <c r="G66" s="97"/>
      <c r="H66" s="97"/>
      <c r="I66" s="97"/>
      <c r="J66" s="148" t="s">
        <v>1111</v>
      </c>
      <c r="K66" s="41"/>
      <c r="L66" s="41"/>
      <c r="M66" s="41"/>
      <c r="N66" s="41"/>
      <c r="O66" s="148" t="s">
        <v>1111</v>
      </c>
      <c r="P66" s="148"/>
      <c r="Q66" s="148"/>
      <c r="R66" s="148"/>
      <c r="S66" s="148" t="s">
        <v>1111</v>
      </c>
      <c r="T66" s="97"/>
      <c r="U66" s="97"/>
      <c r="V66" s="97"/>
      <c r="W66" s="148" t="s">
        <v>1111</v>
      </c>
      <c r="X66" s="148" t="s">
        <v>1111</v>
      </c>
      <c r="Y66" s="97"/>
      <c r="Z66" s="97"/>
      <c r="AA66" s="97"/>
      <c r="AB66" s="97"/>
      <c r="AC66" s="97"/>
      <c r="AD66" s="97"/>
    </row>
    <row r="67" spans="1:30" s="50" customFormat="1" x14ac:dyDescent="0.25">
      <c r="A67" s="264" t="s">
        <v>51</v>
      </c>
      <c r="B67" s="48" t="s">
        <v>52</v>
      </c>
      <c r="C67" s="127" t="str">
        <f t="shared" ref="C67:AD67" si="60">$B$67</f>
        <v>## Gets lifeCycleState propagated?</v>
      </c>
      <c r="D67" s="127" t="str">
        <f t="shared" si="60"/>
        <v>## Gets lifeCycleState propagated?</v>
      </c>
      <c r="E67" s="43" t="str">
        <f t="shared" si="60"/>
        <v>## Gets lifeCycleState propagated?</v>
      </c>
      <c r="F67" s="43" t="str">
        <f t="shared" si="60"/>
        <v>## Gets lifeCycleState propagated?</v>
      </c>
      <c r="G67" s="43" t="str">
        <f t="shared" si="60"/>
        <v>## Gets lifeCycleState propagated?</v>
      </c>
      <c r="H67" s="43" t="str">
        <f t="shared" si="60"/>
        <v>## Gets lifeCycleState propagated?</v>
      </c>
      <c r="I67" s="43" t="str">
        <f t="shared" si="60"/>
        <v>## Gets lifeCycleState propagated?</v>
      </c>
      <c r="J67" s="43" t="str">
        <f t="shared" si="60"/>
        <v>## Gets lifeCycleState propagated?</v>
      </c>
      <c r="K67" s="43" t="str">
        <f t="shared" si="60"/>
        <v>## Gets lifeCycleState propagated?</v>
      </c>
      <c r="L67" s="43" t="str">
        <f t="shared" si="60"/>
        <v>## Gets lifeCycleState propagated?</v>
      </c>
      <c r="M67" s="43" t="str">
        <f t="shared" si="60"/>
        <v>## Gets lifeCycleState propagated?</v>
      </c>
      <c r="N67" s="43" t="str">
        <f t="shared" si="60"/>
        <v>## Gets lifeCycleState propagated?</v>
      </c>
      <c r="O67" s="43" t="str">
        <f t="shared" si="60"/>
        <v>## Gets lifeCycleState propagated?</v>
      </c>
      <c r="P67" s="43" t="str">
        <f t="shared" si="60"/>
        <v>## Gets lifeCycleState propagated?</v>
      </c>
      <c r="Q67" s="43" t="str">
        <f t="shared" si="60"/>
        <v>## Gets lifeCycleState propagated?</v>
      </c>
      <c r="R67" s="43" t="str">
        <f t="shared" si="60"/>
        <v>## Gets lifeCycleState propagated?</v>
      </c>
      <c r="S67" s="43" t="str">
        <f t="shared" si="60"/>
        <v>## Gets lifeCycleState propagated?</v>
      </c>
      <c r="T67" s="43" t="str">
        <f t="shared" si="60"/>
        <v>## Gets lifeCycleState propagated?</v>
      </c>
      <c r="U67" s="43" t="str">
        <f t="shared" si="60"/>
        <v>## Gets lifeCycleState propagated?</v>
      </c>
      <c r="V67" s="43" t="str">
        <f t="shared" si="60"/>
        <v>## Gets lifeCycleState propagated?</v>
      </c>
      <c r="W67" s="43" t="str">
        <f t="shared" si="60"/>
        <v>## Gets lifeCycleState propagated?</v>
      </c>
      <c r="X67" s="43" t="str">
        <f t="shared" si="60"/>
        <v>## Gets lifeCycleState propagated?</v>
      </c>
      <c r="Y67" s="43" t="str">
        <f t="shared" si="60"/>
        <v>## Gets lifeCycleState propagated?</v>
      </c>
      <c r="Z67" s="43" t="str">
        <f t="shared" si="60"/>
        <v>## Gets lifeCycleState propagated?</v>
      </c>
      <c r="AA67" s="43" t="str">
        <f t="shared" si="60"/>
        <v>## Gets lifeCycleState propagated?</v>
      </c>
      <c r="AB67" s="43" t="str">
        <f t="shared" si="60"/>
        <v>## Gets lifeCycleState propagated?</v>
      </c>
      <c r="AC67" s="43" t="str">
        <f t="shared" si="60"/>
        <v>## Gets lifeCycleState propagated?</v>
      </c>
      <c r="AD67" s="43" t="str">
        <f t="shared" si="60"/>
        <v>## Gets lifeCycleState propagated?</v>
      </c>
    </row>
    <row r="68" spans="1:30" ht="285" x14ac:dyDescent="0.25">
      <c r="A68" s="265"/>
      <c r="B68" s="5" t="s">
        <v>53</v>
      </c>
      <c r="C68" s="131" t="str">
        <f>CONCATENATE("#### Preparation:
- GETing CC (/core-model-1-4:control-construct)
- search for op-s of ",C3," and store it
- PUTting op-s-configuration/life-cycle-state with random alternative value
- POST ",C3," with  
   - operation-key from above
   - all parameters with reasonable values")</f>
        <v>#### Preparation:
- GETing CC (/core-model-1-4:control-construct)
- search for op-s of /v1/register-yourself and store it
- PUTting op-s-configuration/life-cycle-state with random alternative value
- POST /v1/register-yourself with  
   - operation-key from above
   - all parameters with reasonable values</v>
      </c>
      <c r="D68" s="131" t="s">
        <v>840</v>
      </c>
      <c r="E68" s="9" t="s">
        <v>142</v>
      </c>
      <c r="F68" s="9" t="s">
        <v>176</v>
      </c>
      <c r="G68" s="9" t="s">
        <v>247</v>
      </c>
      <c r="H68" s="9" t="s">
        <v>284</v>
      </c>
      <c r="I68" s="9" t="s">
        <v>381</v>
      </c>
      <c r="J68" s="9" t="str">
        <f>CONCATENATE("#### Preparation:
- GETing CC (/core-model-1-4:control-construct)
- searching CC for op-s of  ",J3,", storing it
- PUTting op-s-configuration/life-cycle-state with random alternative value
- POST ",J3,"
   - operation-key from above
   - all parameters with reasonable values")</f>
        <v>#### Preparation:
- GETing CC (/core-model-1-4:control-construct)
- searching CC for op-s of  /v1/list-ltps-and-fcs, storing it
- PUTting op-s-configuration/life-cycle-state with random alternative value
- POST /v1/list-ltps-and-fcs
   - operation-key from above
   - all parameters with reasonable values</v>
      </c>
      <c r="K68" s="9" t="s">
        <v>426</v>
      </c>
      <c r="L68" s="9" t="s">
        <v>445</v>
      </c>
      <c r="M68" s="9" t="s">
        <v>457</v>
      </c>
      <c r="N68" s="9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O68" s="9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P68" s="9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Q68" s="9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  <c r="R68" s="177" t="s">
        <v>639</v>
      </c>
      <c r="S68" s="9" t="str">
        <f>CONCATENATE("#### Preparation:
- GETing CC (/core-model-1-4:control-construct)
- searching CC for op-s of  ",S3,", storing it
- PUTting op-s-configuration/life-cycle-state with random alternative value
- POST ",S3,"
   - operation-key from above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operation-key from above
   - all parameters with reasonable values</v>
      </c>
      <c r="T68" s="177" t="s">
        <v>719</v>
      </c>
      <c r="U68" s="177" t="s">
        <v>690</v>
      </c>
      <c r="V68" s="177" t="s">
        <v>720</v>
      </c>
      <c r="W68" s="9" t="str">
        <f>CONCATENATE("#### Preparation:
- GETing CC (/core-model-1-4:control-construct)
- searching CC for op-s of  ",W3,", storing it
- PUTting op-s-configuration/life-cycle-state with random alternative value
- POST ",W3,"
   - operation-key from above
   - all parameters with reasonable values")</f>
        <v>#### Preparation:
- GETing CC (/core-model-1-4:control-construct)
- searching CC for op-s of  /v1/list-applications, storing it
- PUTting op-s-configuration/life-cycle-state with random alternative value
- POST /v1/list-applications
   - operation-key from above
   - all parameters with reasonable values</v>
      </c>
      <c r="X68" s="9" t="str">
        <f>CONCATENATE("#### Preparation:
- GETing CC (/core-model-1-4:control-construct)
- searching CC for op-s of  ",X3,", storing it
- PUTting op-s-configuration/life-cycle-state with random alternative value
- POST ",X3,"
   - operation-key from above
   - all parameters with reasonable values")</f>
        <v>#### Preparation:
- GETing CC (/core-model-1-4:control-construct)
- searching CC for op-s of  /v1/list-applications-in-generic-representation, storing it
- PUTting op-s-configuration/life-cycle-state with random alternative value
- POST /v1/list-applications-in-generic-representation
   - operation-key from above
   - all parameters with reasonable values</v>
      </c>
      <c r="Y68" s="9" t="s">
        <v>731</v>
      </c>
      <c r="Z68" s="177" t="s">
        <v>732</v>
      </c>
      <c r="AA68" s="177" t="s">
        <v>733</v>
      </c>
      <c r="AB68" s="177" t="s">
        <v>734</v>
      </c>
      <c r="AC68" s="177" t="s">
        <v>735</v>
      </c>
      <c r="AD68" s="177" t="s">
        <v>736</v>
      </c>
    </row>
    <row r="69" spans="1:30" ht="60" x14ac:dyDescent="0.25">
      <c r="A69" s="265"/>
      <c r="B69" s="5" t="s">
        <v>54</v>
      </c>
      <c r="C69" s="131" t="s">
        <v>54</v>
      </c>
      <c r="D69" s="131" t="s">
        <v>54</v>
      </c>
      <c r="E69" s="9" t="s">
        <v>54</v>
      </c>
      <c r="F69" s="9" t="s">
        <v>54</v>
      </c>
      <c r="G69" s="9" t="s">
        <v>54</v>
      </c>
      <c r="H69" s="9" t="s">
        <v>54</v>
      </c>
      <c r="I69" s="9" t="s">
        <v>54</v>
      </c>
      <c r="J69" s="9" t="s">
        <v>359</v>
      </c>
      <c r="K69" s="9" t="s">
        <v>54</v>
      </c>
      <c r="L69" s="9" t="s">
        <v>54</v>
      </c>
      <c r="M69" s="9" t="s">
        <v>54</v>
      </c>
      <c r="N69" s="9" t="s">
        <v>359</v>
      </c>
      <c r="O69" s="9" t="s">
        <v>359</v>
      </c>
      <c r="P69" s="9" t="s">
        <v>359</v>
      </c>
      <c r="Q69" s="9" t="s">
        <v>359</v>
      </c>
      <c r="R69" s="9" t="s">
        <v>54</v>
      </c>
      <c r="S69" s="9" t="s">
        <v>359</v>
      </c>
      <c r="T69" s="9" t="s">
        <v>54</v>
      </c>
      <c r="U69" s="9" t="s">
        <v>54</v>
      </c>
      <c r="V69" s="9" t="s">
        <v>54</v>
      </c>
      <c r="W69" s="9" t="s">
        <v>359</v>
      </c>
      <c r="X69" s="9" t="s">
        <v>359</v>
      </c>
      <c r="Y69" s="9" t="s">
        <v>54</v>
      </c>
      <c r="Z69" s="9" t="s">
        <v>54</v>
      </c>
      <c r="AA69" s="9" t="s">
        <v>54</v>
      </c>
      <c r="AB69" s="9" t="s">
        <v>54</v>
      </c>
      <c r="AC69" s="9" t="s">
        <v>54</v>
      </c>
      <c r="AD69" s="9" t="s">
        <v>54</v>
      </c>
    </row>
    <row r="70" spans="1:30" s="22" customFormat="1" ht="60" x14ac:dyDescent="0.25">
      <c r="A70" s="265"/>
      <c r="B70" s="6" t="s">
        <v>55</v>
      </c>
      <c r="C70" s="134" t="s">
        <v>55</v>
      </c>
      <c r="D70" s="134" t="s">
        <v>55</v>
      </c>
      <c r="E70" s="10" t="s">
        <v>55</v>
      </c>
      <c r="F70" s="10" t="s">
        <v>55</v>
      </c>
      <c r="G70" s="10" t="s">
        <v>55</v>
      </c>
      <c r="H70" s="10" t="s">
        <v>55</v>
      </c>
      <c r="I70" s="10" t="s">
        <v>55</v>
      </c>
      <c r="J70" s="10" t="s">
        <v>55</v>
      </c>
      <c r="K70" s="10" t="s">
        <v>55</v>
      </c>
      <c r="L70" s="10" t="s">
        <v>55</v>
      </c>
      <c r="M70" s="10" t="s">
        <v>55</v>
      </c>
      <c r="N70" s="10" t="s">
        <v>55</v>
      </c>
      <c r="O70" s="10" t="s">
        <v>55</v>
      </c>
      <c r="P70" s="10" t="s">
        <v>55</v>
      </c>
      <c r="Q70" s="10" t="s">
        <v>55</v>
      </c>
      <c r="R70" s="10" t="s">
        <v>640</v>
      </c>
      <c r="S70" s="10" t="s">
        <v>55</v>
      </c>
      <c r="T70" s="10" t="s">
        <v>55</v>
      </c>
      <c r="U70" s="10" t="s">
        <v>55</v>
      </c>
      <c r="V70" s="10" t="s">
        <v>55</v>
      </c>
      <c r="W70" s="10" t="s">
        <v>55</v>
      </c>
      <c r="X70" s="10" t="s">
        <v>55</v>
      </c>
      <c r="Y70" s="10" t="s">
        <v>55</v>
      </c>
      <c r="Z70" s="10" t="s">
        <v>55</v>
      </c>
      <c r="AA70" s="10" t="s">
        <v>55</v>
      </c>
      <c r="AB70" s="10" t="s">
        <v>55</v>
      </c>
      <c r="AC70" s="10" t="s">
        <v>55</v>
      </c>
      <c r="AD70" s="10" t="s">
        <v>55</v>
      </c>
    </row>
    <row r="71" spans="1:30" s="44" customFormat="1" ht="30" customHeight="1" x14ac:dyDescent="0.25">
      <c r="A71" s="264" t="s">
        <v>43</v>
      </c>
      <c r="B71" s="48" t="s">
        <v>39</v>
      </c>
      <c r="C71" s="127" t="str">
        <f t="shared" ref="C71:AD71" si="61">$B$71</f>
        <v>## Get attributes checked for completeness?</v>
      </c>
      <c r="D71" s="127" t="str">
        <f t="shared" si="61"/>
        <v>## Get attributes checked for completeness?</v>
      </c>
      <c r="E71" s="43" t="str">
        <f t="shared" si="61"/>
        <v>## Get attributes checked for completeness?</v>
      </c>
      <c r="F71" s="43" t="str">
        <f t="shared" si="61"/>
        <v>## Get attributes checked for completeness?</v>
      </c>
      <c r="G71" s="43" t="str">
        <f t="shared" si="61"/>
        <v>## Get attributes checked for completeness?</v>
      </c>
      <c r="H71" s="43" t="str">
        <f t="shared" si="61"/>
        <v>## Get attributes checked for completeness?</v>
      </c>
      <c r="I71" s="43" t="str">
        <f t="shared" si="61"/>
        <v>## Get attributes checked for completeness?</v>
      </c>
      <c r="J71" s="43" t="str">
        <f t="shared" si="61"/>
        <v>## Get attributes checked for completeness?</v>
      </c>
      <c r="K71" s="43" t="str">
        <f t="shared" si="61"/>
        <v>## Get attributes checked for completeness?</v>
      </c>
      <c r="L71" s="43" t="str">
        <f t="shared" si="61"/>
        <v>## Get attributes checked for completeness?</v>
      </c>
      <c r="M71" s="43" t="str">
        <f t="shared" si="61"/>
        <v>## Get attributes checked for completeness?</v>
      </c>
      <c r="N71" s="43" t="str">
        <f t="shared" si="61"/>
        <v>## Get attributes checked for completeness?</v>
      </c>
      <c r="O71" s="43" t="str">
        <f t="shared" si="61"/>
        <v>## Get attributes checked for completeness?</v>
      </c>
      <c r="P71" s="43" t="str">
        <f t="shared" si="61"/>
        <v>## Get attributes checked for completeness?</v>
      </c>
      <c r="Q71" s="43" t="str">
        <f t="shared" si="61"/>
        <v>## Get attributes checked for completeness?</v>
      </c>
      <c r="R71" s="43" t="str">
        <f t="shared" si="61"/>
        <v>## Get attributes checked for completeness?</v>
      </c>
      <c r="S71" s="43" t="str">
        <f t="shared" si="61"/>
        <v>## Get attributes checked for completeness?</v>
      </c>
      <c r="T71" s="43" t="str">
        <f t="shared" si="61"/>
        <v>## Get attributes checked for completeness?</v>
      </c>
      <c r="U71" s="43" t="str">
        <f t="shared" si="61"/>
        <v>## Get attributes checked for completeness?</v>
      </c>
      <c r="V71" s="43" t="str">
        <f t="shared" si="61"/>
        <v>## Get attributes checked for completeness?</v>
      </c>
      <c r="W71" s="43" t="str">
        <f t="shared" si="61"/>
        <v>## Get attributes checked for completeness?</v>
      </c>
      <c r="X71" s="43" t="str">
        <f t="shared" si="61"/>
        <v>## Get attributes checked for completeness?</v>
      </c>
      <c r="Y71" s="43" t="str">
        <f t="shared" si="61"/>
        <v>## Get attributes checked for completeness?</v>
      </c>
      <c r="Z71" s="43" t="str">
        <f t="shared" si="61"/>
        <v>## Get attributes checked for completeness?</v>
      </c>
      <c r="AA71" s="43" t="str">
        <f t="shared" si="61"/>
        <v>## Get attributes checked for completeness?</v>
      </c>
      <c r="AB71" s="43" t="str">
        <f t="shared" si="61"/>
        <v>## Get attributes checked for completeness?</v>
      </c>
      <c r="AC71" s="43" t="str">
        <f t="shared" si="61"/>
        <v>## Get attributes checked for completeness?</v>
      </c>
      <c r="AD71" s="43" t="str">
        <f t="shared" si="61"/>
        <v>## Get attributes checked for completeness?</v>
      </c>
    </row>
    <row r="72" spans="1:30" ht="270" x14ac:dyDescent="0.25">
      <c r="A72" s="264"/>
      <c r="B72" s="5" t="s">
        <v>40</v>
      </c>
      <c r="C72" s="131" t="s">
        <v>70</v>
      </c>
      <c r="D72" s="161" t="s">
        <v>841</v>
      </c>
      <c r="E72" s="177" t="s">
        <v>120</v>
      </c>
      <c r="F72" s="177" t="s">
        <v>153</v>
      </c>
      <c r="G72" s="177" t="s">
        <v>240</v>
      </c>
      <c r="H72" s="177" t="s">
        <v>260</v>
      </c>
      <c r="I72" s="177" t="s">
        <v>338</v>
      </c>
      <c r="J72" s="97" t="s">
        <v>286</v>
      </c>
      <c r="K72" s="177" t="s">
        <v>383</v>
      </c>
      <c r="L72" s="177" t="s">
        <v>435</v>
      </c>
      <c r="M72" s="177" t="s">
        <v>447</v>
      </c>
      <c r="N72" s="97" t="s">
        <v>286</v>
      </c>
      <c r="O72" s="97" t="s">
        <v>286</v>
      </c>
      <c r="P72" s="97" t="s">
        <v>286</v>
      </c>
      <c r="Q72" s="97" t="s">
        <v>286</v>
      </c>
      <c r="R72" s="177" t="s">
        <v>638</v>
      </c>
      <c r="S72" s="97" t="s">
        <v>286</v>
      </c>
      <c r="T72" s="177" t="s">
        <v>687</v>
      </c>
      <c r="U72" s="177" t="s">
        <v>688</v>
      </c>
      <c r="V72" s="177" t="s">
        <v>689</v>
      </c>
      <c r="W72" s="97" t="s">
        <v>286</v>
      </c>
      <c r="X72" s="97" t="s">
        <v>286</v>
      </c>
      <c r="Y72" s="9" t="s">
        <v>737</v>
      </c>
      <c r="Z72" s="177" t="s">
        <v>738</v>
      </c>
      <c r="AA72" s="177" t="s">
        <v>739</v>
      </c>
      <c r="AB72" s="177" t="s">
        <v>740</v>
      </c>
      <c r="AC72" s="177" t="s">
        <v>741</v>
      </c>
      <c r="AD72" s="177" t="s">
        <v>742</v>
      </c>
    </row>
    <row r="73" spans="1:30" ht="45" x14ac:dyDescent="0.25">
      <c r="A73" s="264"/>
      <c r="B73" s="5" t="s">
        <v>41</v>
      </c>
      <c r="C73" s="131" t="s">
        <v>10</v>
      </c>
      <c r="D73" s="131" t="str">
        <f t="shared" ref="D73:I73" si="62">$C73</f>
        <v>#### Testing:
- checking for ResponseCode==400</v>
      </c>
      <c r="E73" s="9" t="str">
        <f t="shared" si="62"/>
        <v>#### Testing:
- checking for ResponseCode==400</v>
      </c>
      <c r="F73" s="9" t="str">
        <f t="shared" si="62"/>
        <v>#### Testing:
- checking for ResponseCode==400</v>
      </c>
      <c r="G73" s="9" t="str">
        <f t="shared" si="62"/>
        <v>#### Testing:
- checking for ResponseCode==400</v>
      </c>
      <c r="H73" s="9" t="str">
        <f t="shared" si="62"/>
        <v>#### Testing:
- checking for ResponseCode==400</v>
      </c>
      <c r="I73" s="9" t="str">
        <f t="shared" si="62"/>
        <v>#### Testing:
- checking for ResponseCode==400</v>
      </c>
      <c r="J73" s="97" t="s">
        <v>286</v>
      </c>
      <c r="K73" s="9" t="str">
        <f>$C73</f>
        <v>#### Testing:
- checking for ResponseCode==400</v>
      </c>
      <c r="L73" s="9" t="str">
        <f>$C73</f>
        <v>#### Testing:
- checking for ResponseCode==400</v>
      </c>
      <c r="M73" s="9" t="str">
        <f>$C73</f>
        <v>#### Testing:
- checking for ResponseCode==400</v>
      </c>
      <c r="N73" s="97" t="s">
        <v>286</v>
      </c>
      <c r="O73" s="97" t="s">
        <v>286</v>
      </c>
      <c r="P73" s="97" t="s">
        <v>286</v>
      </c>
      <c r="Q73" s="97" t="s">
        <v>286</v>
      </c>
      <c r="R73" s="9" t="str">
        <f>$C73</f>
        <v>#### Testing:
- checking for ResponseCode==400</v>
      </c>
      <c r="S73" s="97" t="s">
        <v>286</v>
      </c>
      <c r="T73" s="9" t="str">
        <f>$C73</f>
        <v>#### Testing:
- checking for ResponseCode==400</v>
      </c>
      <c r="U73" s="9" t="str">
        <f>$C73</f>
        <v>#### Testing:
- checking for ResponseCode==400</v>
      </c>
      <c r="V73" s="9" t="str">
        <f>$C73</f>
        <v>#### Testing:
- checking for ResponseCode==400</v>
      </c>
      <c r="W73" s="97" t="s">
        <v>286</v>
      </c>
      <c r="X73" s="97" t="s">
        <v>286</v>
      </c>
      <c r="Y73" s="9" t="str">
        <f t="shared" ref="Y73:AD73" si="63">$C73</f>
        <v>#### Testing:
- checking for ResponseCode==400</v>
      </c>
      <c r="Z73" s="9" t="str">
        <f t="shared" si="63"/>
        <v>#### Testing:
- checking for ResponseCode==400</v>
      </c>
      <c r="AA73" s="9" t="str">
        <f t="shared" si="63"/>
        <v>#### Testing:
- checking for ResponseCode==400</v>
      </c>
      <c r="AB73" s="9" t="str">
        <f t="shared" si="63"/>
        <v>#### Testing:
- checking for ResponseCode==400</v>
      </c>
      <c r="AC73" s="9" t="str">
        <f t="shared" si="63"/>
        <v>#### Testing:
- checking for ResponseCode==400</v>
      </c>
      <c r="AD73" s="9" t="str">
        <f t="shared" si="63"/>
        <v>#### Testing:
- checking for ResponseCode==400</v>
      </c>
    </row>
    <row r="74" spans="1:30" s="22" customFormat="1" ht="30" x14ac:dyDescent="0.25">
      <c r="A74" s="264"/>
      <c r="B74" s="6" t="s">
        <v>42</v>
      </c>
      <c r="C74" s="129" t="str">
        <f t="shared" ref="C74:I74" si="64">$B7</f>
        <v>#### Clearing:
- not applicable</v>
      </c>
      <c r="D74" s="129" t="str">
        <f t="shared" si="64"/>
        <v>#### Clearing:
- not applicable</v>
      </c>
      <c r="E74" s="29" t="str">
        <f t="shared" si="64"/>
        <v>#### Clearing:
- not applicable</v>
      </c>
      <c r="F74" s="29" t="str">
        <f t="shared" si="64"/>
        <v>#### Clearing:
- not applicable</v>
      </c>
      <c r="G74" s="29" t="str">
        <f t="shared" si="64"/>
        <v>#### Clearing:
- not applicable</v>
      </c>
      <c r="H74" s="29" t="str">
        <f t="shared" si="64"/>
        <v>#### Clearing:
- not applicable</v>
      </c>
      <c r="I74" s="29" t="str">
        <f t="shared" si="64"/>
        <v>#### Clearing:
- not applicable</v>
      </c>
      <c r="J74" s="39" t="s">
        <v>286</v>
      </c>
      <c r="K74" s="29" t="str">
        <f>$B7</f>
        <v>#### Clearing:
- not applicable</v>
      </c>
      <c r="L74" s="29" t="str">
        <f>$B7</f>
        <v>#### Clearing:
- not applicable</v>
      </c>
      <c r="M74" s="29" t="str">
        <f>$B7</f>
        <v>#### Clearing:
- not applicable</v>
      </c>
      <c r="N74" s="39" t="s">
        <v>286</v>
      </c>
      <c r="O74" s="39" t="s">
        <v>286</v>
      </c>
      <c r="P74" s="39" t="s">
        <v>286</v>
      </c>
      <c r="Q74" s="39" t="s">
        <v>286</v>
      </c>
      <c r="R74" s="29" t="str">
        <f>$B7</f>
        <v>#### Clearing:
- not applicable</v>
      </c>
      <c r="S74" s="39" t="s">
        <v>286</v>
      </c>
      <c r="T74" s="29" t="str">
        <f>$B7</f>
        <v>#### Clearing:
- not applicable</v>
      </c>
      <c r="U74" s="29" t="str">
        <f>$B7</f>
        <v>#### Clearing:
- not applicable</v>
      </c>
      <c r="V74" s="29" t="str">
        <f>$B7</f>
        <v>#### Clearing:
- not applicable</v>
      </c>
      <c r="W74" s="39" t="s">
        <v>286</v>
      </c>
      <c r="X74" s="39" t="s">
        <v>286</v>
      </c>
      <c r="Y74" s="29" t="str">
        <f t="shared" ref="Y74:AD74" si="65">$B7</f>
        <v>#### Clearing:
- not applicable</v>
      </c>
      <c r="Z74" s="29" t="str">
        <f t="shared" si="65"/>
        <v>#### Clearing:
- not applicable</v>
      </c>
      <c r="AA74" s="29" t="str">
        <f t="shared" si="65"/>
        <v>#### Clearing:
- not applicable</v>
      </c>
      <c r="AB74" s="29" t="str">
        <f t="shared" si="65"/>
        <v>#### Clearing:
- not applicable</v>
      </c>
      <c r="AC74" s="29" t="str">
        <f t="shared" si="65"/>
        <v>#### Clearing:
- not applicable</v>
      </c>
      <c r="AD74" s="29" t="str">
        <f t="shared" si="65"/>
        <v>#### Clearing:
- not applicable</v>
      </c>
    </row>
    <row r="75" spans="1:30" s="44" customFormat="1" x14ac:dyDescent="0.25">
      <c r="A75" s="264" t="s">
        <v>44</v>
      </c>
      <c r="B75" s="48" t="s">
        <v>45</v>
      </c>
      <c r="C75" s="127" t="str">
        <f t="shared" ref="C75:AD75" si="66">$B$75</f>
        <v>## Get each attributes checked for correctness?</v>
      </c>
      <c r="D75" s="127" t="str">
        <f t="shared" si="66"/>
        <v>## Get each attributes checked for correctness?</v>
      </c>
      <c r="E75" s="43" t="str">
        <f t="shared" si="66"/>
        <v>## Get each attributes checked for correctness?</v>
      </c>
      <c r="F75" s="43" t="str">
        <f t="shared" si="66"/>
        <v>## Get each attributes checked for correctness?</v>
      </c>
      <c r="G75" s="43" t="str">
        <f t="shared" si="66"/>
        <v>## Get each attributes checked for correctness?</v>
      </c>
      <c r="H75" s="43" t="str">
        <f t="shared" si="66"/>
        <v>## Get each attributes checked for correctness?</v>
      </c>
      <c r="I75" s="43" t="str">
        <f t="shared" si="66"/>
        <v>## Get each attributes checked for correctness?</v>
      </c>
      <c r="J75" s="43" t="str">
        <f t="shared" si="66"/>
        <v>## Get each attributes checked for correctness?</v>
      </c>
      <c r="K75" s="43" t="str">
        <f t="shared" si="66"/>
        <v>## Get each attributes checked for correctness?</v>
      </c>
      <c r="L75" s="43" t="str">
        <f t="shared" si="66"/>
        <v>## Get each attributes checked for correctness?</v>
      </c>
      <c r="M75" s="43" t="str">
        <f t="shared" si="66"/>
        <v>## Get each attributes checked for correctness?</v>
      </c>
      <c r="N75" s="43" t="str">
        <f t="shared" si="66"/>
        <v>## Get each attributes checked for correctness?</v>
      </c>
      <c r="O75" s="43" t="str">
        <f t="shared" si="66"/>
        <v>## Get each attributes checked for correctness?</v>
      </c>
      <c r="P75" s="43" t="str">
        <f t="shared" si="66"/>
        <v>## Get each attributes checked for correctness?</v>
      </c>
      <c r="Q75" s="43" t="str">
        <f t="shared" si="66"/>
        <v>## Get each attributes checked for correctness?</v>
      </c>
      <c r="R75" s="43" t="str">
        <f t="shared" si="66"/>
        <v>## Get each attributes checked for correctness?</v>
      </c>
      <c r="S75" s="43" t="str">
        <f t="shared" si="66"/>
        <v>## Get each attributes checked for correctness?</v>
      </c>
      <c r="T75" s="43" t="str">
        <f t="shared" si="66"/>
        <v>## Get each attributes checked for correctness?</v>
      </c>
      <c r="U75" s="43" t="str">
        <f t="shared" si="66"/>
        <v>## Get each attributes checked for correctness?</v>
      </c>
      <c r="V75" s="43" t="str">
        <f t="shared" si="66"/>
        <v>## Get each attributes checked for correctness?</v>
      </c>
      <c r="W75" s="43" t="str">
        <f t="shared" si="66"/>
        <v>## Get each attributes checked for correctness?</v>
      </c>
      <c r="X75" s="43" t="str">
        <f t="shared" si="66"/>
        <v>## Get each attributes checked for correctness?</v>
      </c>
      <c r="Y75" s="43" t="str">
        <f t="shared" si="66"/>
        <v>## Get each attributes checked for correctness?</v>
      </c>
      <c r="Z75" s="43" t="str">
        <f t="shared" si="66"/>
        <v>## Get each attributes checked for correctness?</v>
      </c>
      <c r="AA75" s="43" t="str">
        <f t="shared" si="66"/>
        <v>## Get each attributes checked for correctness?</v>
      </c>
      <c r="AB75" s="43" t="str">
        <f t="shared" si="66"/>
        <v>## Get each attributes checked for correctness?</v>
      </c>
      <c r="AC75" s="43" t="str">
        <f t="shared" si="66"/>
        <v>## Get each attributes checked for correctness?</v>
      </c>
      <c r="AD75" s="43" t="str">
        <f t="shared" si="66"/>
        <v>## Get each attributes checked for correctness?</v>
      </c>
    </row>
    <row r="76" spans="1:30" x14ac:dyDescent="0.25">
      <c r="A76" s="264"/>
      <c r="B76" s="5"/>
      <c r="C76" s="26" t="s">
        <v>91</v>
      </c>
      <c r="D76" s="26" t="s">
        <v>91</v>
      </c>
      <c r="E76" s="34" t="s">
        <v>121</v>
      </c>
      <c r="F76" s="34" t="s">
        <v>154</v>
      </c>
      <c r="G76" s="34" t="s">
        <v>241</v>
      </c>
      <c r="H76" s="34" t="s">
        <v>261</v>
      </c>
      <c r="I76" s="34" t="s">
        <v>339</v>
      </c>
      <c r="J76" s="97" t="s">
        <v>286</v>
      </c>
      <c r="K76" s="34" t="s">
        <v>384</v>
      </c>
      <c r="L76" s="34" t="s">
        <v>436</v>
      </c>
      <c r="M76" s="34" t="s">
        <v>339</v>
      </c>
      <c r="N76" s="97" t="s">
        <v>286</v>
      </c>
      <c r="O76" s="97" t="s">
        <v>286</v>
      </c>
      <c r="P76" s="97" t="s">
        <v>286</v>
      </c>
      <c r="Q76" s="97" t="s">
        <v>286</v>
      </c>
      <c r="R76" s="34" t="s">
        <v>677</v>
      </c>
      <c r="S76" s="97" t="s">
        <v>286</v>
      </c>
      <c r="T76" s="34" t="s">
        <v>339</v>
      </c>
      <c r="U76" s="34" t="s">
        <v>339</v>
      </c>
      <c r="V76" s="34" t="s">
        <v>339</v>
      </c>
      <c r="W76" s="97" t="s">
        <v>286</v>
      </c>
      <c r="X76" s="97" t="s">
        <v>286</v>
      </c>
      <c r="Y76" s="34" t="s">
        <v>743</v>
      </c>
      <c r="Z76" s="34" t="s">
        <v>241</v>
      </c>
      <c r="AA76" s="34" t="s">
        <v>241</v>
      </c>
      <c r="AB76" s="34" t="s">
        <v>241</v>
      </c>
      <c r="AC76" s="34" t="s">
        <v>339</v>
      </c>
      <c r="AD76" s="34" t="s">
        <v>339</v>
      </c>
    </row>
    <row r="77" spans="1:30" ht="270" x14ac:dyDescent="0.25">
      <c r="A77" s="265"/>
      <c r="B77" s="5" t="s">
        <v>48</v>
      </c>
      <c r="C77" s="131" t="s">
        <v>89</v>
      </c>
      <c r="D77" s="161" t="s">
        <v>842</v>
      </c>
      <c r="E77" s="177" t="s">
        <v>122</v>
      </c>
      <c r="F77" s="177" t="s">
        <v>155</v>
      </c>
      <c r="G77" s="177" t="s">
        <v>362</v>
      </c>
      <c r="H77" s="177" t="s">
        <v>262</v>
      </c>
      <c r="I77" s="177" t="s">
        <v>363</v>
      </c>
      <c r="J77" s="97" t="s">
        <v>286</v>
      </c>
      <c r="K77" s="177" t="s">
        <v>385</v>
      </c>
      <c r="L77" s="177" t="s">
        <v>437</v>
      </c>
      <c r="M77" s="177" t="s">
        <v>448</v>
      </c>
      <c r="N77" s="97" t="s">
        <v>286</v>
      </c>
      <c r="O77" s="97" t="s">
        <v>286</v>
      </c>
      <c r="P77" s="97" t="s">
        <v>286</v>
      </c>
      <c r="Q77" s="97" t="s">
        <v>286</v>
      </c>
      <c r="R77" s="177" t="s">
        <v>682</v>
      </c>
      <c r="S77" s="97" t="s">
        <v>286</v>
      </c>
      <c r="T77" s="177" t="s">
        <v>699</v>
      </c>
      <c r="U77" s="177" t="s">
        <v>722</v>
      </c>
      <c r="V77" s="177" t="s">
        <v>726</v>
      </c>
      <c r="W77" s="97" t="s">
        <v>286</v>
      </c>
      <c r="X77" s="97" t="s">
        <v>286</v>
      </c>
      <c r="Y77" s="9" t="s">
        <v>744</v>
      </c>
      <c r="Z77" s="9" t="s">
        <v>786</v>
      </c>
      <c r="AA77" s="9" t="s">
        <v>787</v>
      </c>
      <c r="AB77" s="9" t="s">
        <v>788</v>
      </c>
      <c r="AC77" s="9" t="s">
        <v>796</v>
      </c>
      <c r="AD77" s="9" t="s">
        <v>804</v>
      </c>
    </row>
    <row r="78" spans="1:30" ht="45" x14ac:dyDescent="0.25">
      <c r="A78" s="265"/>
      <c r="B78" s="5" t="s">
        <v>41</v>
      </c>
      <c r="C78" s="131" t="s">
        <v>10</v>
      </c>
      <c r="D78" s="131" t="str">
        <f t="shared" ref="D78:I78" si="67">$C78</f>
        <v>#### Testing:
- checking for ResponseCode==400</v>
      </c>
      <c r="E78" s="9" t="str">
        <f t="shared" si="67"/>
        <v>#### Testing:
- checking for ResponseCode==400</v>
      </c>
      <c r="F78" s="9" t="str">
        <f t="shared" si="67"/>
        <v>#### Testing:
- checking for ResponseCode==400</v>
      </c>
      <c r="G78" s="9" t="str">
        <f t="shared" si="67"/>
        <v>#### Testing:
- checking for ResponseCode==400</v>
      </c>
      <c r="H78" s="9" t="str">
        <f t="shared" si="67"/>
        <v>#### Testing:
- checking for ResponseCode==400</v>
      </c>
      <c r="I78" s="9" t="str">
        <f t="shared" si="67"/>
        <v>#### Testing:
- checking for ResponseCode==400</v>
      </c>
      <c r="J78" s="97" t="s">
        <v>286</v>
      </c>
      <c r="K78" s="9" t="str">
        <f>$C78</f>
        <v>#### Testing:
- checking for ResponseCode==400</v>
      </c>
      <c r="L78" s="9" t="str">
        <f>$C78</f>
        <v>#### Testing:
- checking for ResponseCode==400</v>
      </c>
      <c r="M78" s="9" t="str">
        <f>$C78</f>
        <v>#### Testing:
- checking for ResponseCode==400</v>
      </c>
      <c r="N78" s="97" t="s">
        <v>286</v>
      </c>
      <c r="O78" s="97" t="s">
        <v>286</v>
      </c>
      <c r="P78" s="97" t="s">
        <v>286</v>
      </c>
      <c r="Q78" s="97" t="s">
        <v>286</v>
      </c>
      <c r="R78" s="9" t="str">
        <f>$C78</f>
        <v>#### Testing:
- checking for ResponseCode==400</v>
      </c>
      <c r="S78" s="97" t="s">
        <v>286</v>
      </c>
      <c r="T78" s="9" t="str">
        <f>$C78</f>
        <v>#### Testing:
- checking for ResponseCode==400</v>
      </c>
      <c r="U78" s="9" t="str">
        <f>$C78</f>
        <v>#### Testing:
- checking for ResponseCode==400</v>
      </c>
      <c r="V78" s="9" t="str">
        <f>$C78</f>
        <v>#### Testing:
- checking for ResponseCode==400</v>
      </c>
      <c r="W78" s="97" t="s">
        <v>286</v>
      </c>
      <c r="X78" s="97" t="s">
        <v>286</v>
      </c>
      <c r="Y78" s="9" t="str">
        <f t="shared" ref="Y78:AD78" si="68">$C78</f>
        <v>#### Testing:
- checking for ResponseCode==400</v>
      </c>
      <c r="Z78" s="9" t="str">
        <f t="shared" si="68"/>
        <v>#### Testing:
- checking for ResponseCode==400</v>
      </c>
      <c r="AA78" s="9" t="str">
        <f t="shared" si="68"/>
        <v>#### Testing:
- checking for ResponseCode==400</v>
      </c>
      <c r="AB78" s="9" t="str">
        <f t="shared" si="68"/>
        <v>#### Testing:
- checking for ResponseCode==400</v>
      </c>
      <c r="AC78" s="9" t="str">
        <f t="shared" si="68"/>
        <v>#### Testing:
- checking for ResponseCode==400</v>
      </c>
      <c r="AD78" s="9" t="str">
        <f t="shared" si="68"/>
        <v>#### Testing:
- checking for ResponseCode==400</v>
      </c>
    </row>
    <row r="79" spans="1:30" ht="30" x14ac:dyDescent="0.25">
      <c r="A79" s="265"/>
      <c r="B79" s="5" t="str">
        <f t="shared" ref="B79:I79" si="69">$B7</f>
        <v>#### Clearing:
- not applicable</v>
      </c>
      <c r="C79" s="128" t="str">
        <f t="shared" si="69"/>
        <v>#### Clearing:
- not applicable</v>
      </c>
      <c r="D79" s="128" t="str">
        <f t="shared" si="69"/>
        <v>#### Clearing:
- not applicable</v>
      </c>
      <c r="E79" s="28" t="str">
        <f t="shared" si="69"/>
        <v>#### Clearing:
- not applicable</v>
      </c>
      <c r="F79" s="28" t="str">
        <f t="shared" si="69"/>
        <v>#### Clearing:
- not applicable</v>
      </c>
      <c r="G79" s="28" t="str">
        <f t="shared" si="69"/>
        <v>#### Clearing:
- not applicable</v>
      </c>
      <c r="H79" s="28" t="str">
        <f t="shared" si="69"/>
        <v>#### Clearing:
- not applicable</v>
      </c>
      <c r="I79" s="28" t="str">
        <f t="shared" si="69"/>
        <v>#### Clearing:
- not applicable</v>
      </c>
      <c r="J79" s="97" t="s">
        <v>286</v>
      </c>
      <c r="K79" s="28" t="str">
        <f>$B7</f>
        <v>#### Clearing:
- not applicable</v>
      </c>
      <c r="L79" s="28" t="str">
        <f>$B7</f>
        <v>#### Clearing:
- not applicable</v>
      </c>
      <c r="M79" s="28" t="str">
        <f>$B7</f>
        <v>#### Clearing:
- not applicable</v>
      </c>
      <c r="N79" s="97" t="s">
        <v>286</v>
      </c>
      <c r="O79" s="97" t="s">
        <v>286</v>
      </c>
      <c r="P79" s="97" t="s">
        <v>286</v>
      </c>
      <c r="Q79" s="97" t="s">
        <v>286</v>
      </c>
      <c r="R79" s="28" t="str">
        <f>$B7</f>
        <v>#### Clearing:
- not applicable</v>
      </c>
      <c r="S79" s="97" t="s">
        <v>286</v>
      </c>
      <c r="T79" s="28" t="str">
        <f>$B7</f>
        <v>#### Clearing:
- not applicable</v>
      </c>
      <c r="U79" s="28" t="str">
        <f>$B7</f>
        <v>#### Clearing:
- not applicable</v>
      </c>
      <c r="V79" s="28" t="str">
        <f>$B7</f>
        <v>#### Clearing:
- not applicable</v>
      </c>
      <c r="W79" s="97" t="s">
        <v>286</v>
      </c>
      <c r="X79" s="97" t="s">
        <v>286</v>
      </c>
      <c r="Y79" s="28" t="str">
        <f t="shared" ref="Y79:AD79" si="70">$B7</f>
        <v>#### Clearing:
- not applicable</v>
      </c>
      <c r="Z79" s="28" t="str">
        <f t="shared" si="70"/>
        <v>#### Clearing:
- not applicable</v>
      </c>
      <c r="AA79" s="28" t="str">
        <f t="shared" si="70"/>
        <v>#### Clearing:
- not applicable</v>
      </c>
      <c r="AB79" s="28" t="str">
        <f t="shared" si="70"/>
        <v>#### Clearing:
- not applicable</v>
      </c>
      <c r="AC79" s="28" t="str">
        <f t="shared" si="70"/>
        <v>#### Clearing:
- not applicable</v>
      </c>
      <c r="AD79" s="28" t="str">
        <f t="shared" si="70"/>
        <v>#### Clearing:
- not applicable</v>
      </c>
    </row>
    <row r="80" spans="1:30" x14ac:dyDescent="0.25">
      <c r="A80" s="38"/>
      <c r="B80" s="5"/>
      <c r="C80" s="26" t="s">
        <v>90</v>
      </c>
      <c r="D80" s="26" t="s">
        <v>90</v>
      </c>
      <c r="E80" s="34" t="s">
        <v>123</v>
      </c>
      <c r="F80" s="34" t="s">
        <v>157</v>
      </c>
      <c r="G80" s="34" t="s">
        <v>242</v>
      </c>
      <c r="H80" s="34" t="s">
        <v>263</v>
      </c>
      <c r="I80" s="34" t="s">
        <v>364</v>
      </c>
      <c r="J80" s="97" t="s">
        <v>286</v>
      </c>
      <c r="K80" s="34" t="s">
        <v>386</v>
      </c>
      <c r="L80" s="34" t="s">
        <v>438</v>
      </c>
      <c r="M80" s="34" t="s">
        <v>449</v>
      </c>
      <c r="N80" s="97"/>
      <c r="O80" s="97"/>
      <c r="P80" s="97"/>
      <c r="Q80" s="97"/>
      <c r="R80" s="34" t="s">
        <v>678</v>
      </c>
      <c r="S80" s="97"/>
      <c r="T80" s="34" t="s">
        <v>449</v>
      </c>
      <c r="U80" s="34" t="s">
        <v>449</v>
      </c>
      <c r="V80" s="34" t="s">
        <v>449</v>
      </c>
      <c r="W80" s="97"/>
      <c r="X80" s="97"/>
      <c r="Y80" s="34" t="s">
        <v>745</v>
      </c>
      <c r="Z80" s="34" t="s">
        <v>242</v>
      </c>
      <c r="AA80" s="34" t="s">
        <v>242</v>
      </c>
      <c r="AB80" s="34" t="s">
        <v>242</v>
      </c>
      <c r="AC80" s="34" t="s">
        <v>364</v>
      </c>
      <c r="AD80" s="34" t="s">
        <v>449</v>
      </c>
    </row>
    <row r="81" spans="1:30" ht="270" x14ac:dyDescent="0.25">
      <c r="A81" s="38"/>
      <c r="B81" s="5"/>
      <c r="C81" s="131" t="s">
        <v>92</v>
      </c>
      <c r="D81" s="161" t="s">
        <v>843</v>
      </c>
      <c r="E81" s="177" t="s">
        <v>124</v>
      </c>
      <c r="F81" s="177" t="s">
        <v>156</v>
      </c>
      <c r="G81" s="177" t="s">
        <v>243</v>
      </c>
      <c r="H81" s="177" t="s">
        <v>264</v>
      </c>
      <c r="I81" s="177" t="s">
        <v>365</v>
      </c>
      <c r="J81" s="97" t="s">
        <v>286</v>
      </c>
      <c r="K81" s="177" t="s">
        <v>387</v>
      </c>
      <c r="L81" s="177" t="s">
        <v>439</v>
      </c>
      <c r="M81" s="177" t="s">
        <v>450</v>
      </c>
      <c r="N81" s="97"/>
      <c r="O81" s="97"/>
      <c r="P81" s="97"/>
      <c r="Q81" s="97"/>
      <c r="R81" s="177" t="s">
        <v>679</v>
      </c>
      <c r="S81" s="97"/>
      <c r="T81" s="177" t="s">
        <v>691</v>
      </c>
      <c r="U81" s="177" t="s">
        <v>723</v>
      </c>
      <c r="V81" s="177" t="s">
        <v>727</v>
      </c>
      <c r="W81" s="97"/>
      <c r="X81" s="97"/>
      <c r="Y81" s="177" t="s">
        <v>746</v>
      </c>
      <c r="Z81" s="177" t="s">
        <v>762</v>
      </c>
      <c r="AA81" s="177" t="s">
        <v>778</v>
      </c>
      <c r="AB81" s="177" t="s">
        <v>789</v>
      </c>
      <c r="AC81" s="177" t="s">
        <v>797</v>
      </c>
      <c r="AD81" s="177" t="s">
        <v>805</v>
      </c>
    </row>
    <row r="82" spans="1:30" ht="30" x14ac:dyDescent="0.25">
      <c r="A82" s="38"/>
      <c r="B82" s="5"/>
      <c r="C82" s="131" t="str">
        <f t="shared" ref="C82:I82" si="71">$C78</f>
        <v>#### Testing:
- checking for ResponseCode==400</v>
      </c>
      <c r="D82" s="131" t="str">
        <f t="shared" si="71"/>
        <v>#### Testing:
- checking for ResponseCode==400</v>
      </c>
      <c r="E82" s="9" t="str">
        <f t="shared" si="71"/>
        <v>#### Testing:
- checking for ResponseCode==400</v>
      </c>
      <c r="F82" s="9" t="str">
        <f t="shared" si="71"/>
        <v>#### Testing:
- checking for ResponseCode==400</v>
      </c>
      <c r="G82" s="9" t="str">
        <f t="shared" si="71"/>
        <v>#### Testing:
- checking for ResponseCode==400</v>
      </c>
      <c r="H82" s="9" t="str">
        <f t="shared" si="71"/>
        <v>#### Testing:
- checking for ResponseCode==400</v>
      </c>
      <c r="I82" s="9" t="str">
        <f t="shared" si="71"/>
        <v>#### Testing:
- checking for ResponseCode==400</v>
      </c>
      <c r="J82" s="97" t="s">
        <v>286</v>
      </c>
      <c r="K82" s="9" t="str">
        <f>$C78</f>
        <v>#### Testing:
- checking for ResponseCode==400</v>
      </c>
      <c r="L82" s="9" t="str">
        <f>$C78</f>
        <v>#### Testing:
- checking for ResponseCode==400</v>
      </c>
      <c r="M82" s="9" t="str">
        <f>$C78</f>
        <v>#### Testing:
- checking for ResponseCode==400</v>
      </c>
      <c r="N82" s="97"/>
      <c r="O82" s="97"/>
      <c r="P82" s="97"/>
      <c r="Q82" s="97"/>
      <c r="R82" s="9" t="str">
        <f>$C86</f>
        <v>#### Testing:
- checking for ResponseCode==400</v>
      </c>
      <c r="S82" s="97"/>
      <c r="T82" s="9" t="str">
        <f>$C86</f>
        <v>#### Testing:
- checking for ResponseCode==400</v>
      </c>
      <c r="U82" s="9" t="str">
        <f>$C86</f>
        <v>#### Testing:
- checking for ResponseCode==400</v>
      </c>
      <c r="V82" s="9" t="str">
        <f>$C86</f>
        <v>#### Testing:
- checking for ResponseCode==400</v>
      </c>
      <c r="W82" s="97"/>
      <c r="X82" s="97"/>
      <c r="Y82" s="9" t="str">
        <f t="shared" ref="Y82:AD82" si="72">$C86</f>
        <v>#### Testing:
- checking for ResponseCode==400</v>
      </c>
      <c r="Z82" s="9" t="str">
        <f t="shared" si="72"/>
        <v>#### Testing:
- checking for ResponseCode==400</v>
      </c>
      <c r="AA82" s="9" t="str">
        <f t="shared" si="72"/>
        <v>#### Testing:
- checking for ResponseCode==400</v>
      </c>
      <c r="AB82" s="9" t="str">
        <f t="shared" si="72"/>
        <v>#### Testing:
- checking for ResponseCode==400</v>
      </c>
      <c r="AC82" s="9" t="str">
        <f t="shared" si="72"/>
        <v>#### Testing:
- checking for ResponseCode==400</v>
      </c>
      <c r="AD82" s="9" t="str">
        <f t="shared" si="72"/>
        <v>#### Testing:
- checking for ResponseCode==400</v>
      </c>
    </row>
    <row r="83" spans="1:30" ht="30" x14ac:dyDescent="0.25">
      <c r="A83" s="38"/>
      <c r="B83" s="5"/>
      <c r="C83" s="128" t="str">
        <f t="shared" ref="C83:I83" si="73">$B7</f>
        <v>#### Clearing:
- not applicable</v>
      </c>
      <c r="D83" s="128" t="str">
        <f t="shared" si="73"/>
        <v>#### Clearing:
- not applicable</v>
      </c>
      <c r="E83" s="28" t="str">
        <f t="shared" si="73"/>
        <v>#### Clearing:
- not applicable</v>
      </c>
      <c r="F83" s="28" t="str">
        <f t="shared" si="73"/>
        <v>#### Clearing:
- not applicable</v>
      </c>
      <c r="G83" s="28" t="str">
        <f t="shared" si="73"/>
        <v>#### Clearing:
- not applicable</v>
      </c>
      <c r="H83" s="28" t="str">
        <f t="shared" si="73"/>
        <v>#### Clearing:
- not applicable</v>
      </c>
      <c r="I83" s="28" t="str">
        <f t="shared" si="73"/>
        <v>#### Clearing:
- not applicable</v>
      </c>
      <c r="J83" s="97" t="s">
        <v>286</v>
      </c>
      <c r="K83" s="28" t="str">
        <f>$B7</f>
        <v>#### Clearing:
- not applicable</v>
      </c>
      <c r="L83" s="28" t="str">
        <f>$B7</f>
        <v>#### Clearing:
- not applicable</v>
      </c>
      <c r="M83" s="28" t="str">
        <f>$B7</f>
        <v>#### Clearing:
- not applicable</v>
      </c>
      <c r="N83" s="97"/>
      <c r="O83" s="97"/>
      <c r="P83" s="97"/>
      <c r="Q83" s="97"/>
      <c r="R83" s="28" t="str">
        <f>$B15</f>
        <v>#### Clearing:
- not applicable</v>
      </c>
      <c r="S83" s="97"/>
      <c r="T83" s="28" t="str">
        <f>$B15</f>
        <v>#### Clearing:
- not applicable</v>
      </c>
      <c r="U83" s="28" t="str">
        <f>$B15</f>
        <v>#### Clearing:
- not applicable</v>
      </c>
      <c r="V83" s="28" t="str">
        <f>$B15</f>
        <v>#### Clearing:
- not applicable</v>
      </c>
      <c r="W83" s="97"/>
      <c r="X83" s="97"/>
      <c r="Y83" s="28" t="str">
        <f t="shared" ref="Y83:AD83" si="74">$B15</f>
        <v>#### Clearing:
- not applicable</v>
      </c>
      <c r="Z83" s="28" t="str">
        <f t="shared" si="74"/>
        <v>#### Clearing:
- not applicable</v>
      </c>
      <c r="AA83" s="28" t="str">
        <f t="shared" si="74"/>
        <v>#### Clearing:
- not applicable</v>
      </c>
      <c r="AB83" s="28" t="str">
        <f t="shared" si="74"/>
        <v>#### Clearing:
- not applicable</v>
      </c>
      <c r="AC83" s="28" t="str">
        <f t="shared" si="74"/>
        <v>#### Clearing:
- not applicable</v>
      </c>
      <c r="AD83" s="28" t="str">
        <f t="shared" si="74"/>
        <v>#### Clearing:
- not applicable</v>
      </c>
    </row>
    <row r="84" spans="1:30" x14ac:dyDescent="0.25">
      <c r="A84" s="38"/>
      <c r="B84" s="5"/>
      <c r="C84" s="26" t="s">
        <v>93</v>
      </c>
      <c r="D84" s="26" t="s">
        <v>103</v>
      </c>
      <c r="E84" s="34" t="s">
        <v>125</v>
      </c>
      <c r="F84" s="34" t="s">
        <v>158</v>
      </c>
      <c r="G84" s="34" t="s">
        <v>244</v>
      </c>
      <c r="H84" s="34" t="s">
        <v>265</v>
      </c>
      <c r="I84" s="34" t="s">
        <v>366</v>
      </c>
      <c r="J84" s="97" t="s">
        <v>286</v>
      </c>
      <c r="K84" s="34" t="s">
        <v>388</v>
      </c>
      <c r="L84" s="34" t="s">
        <v>440</v>
      </c>
      <c r="M84" s="34" t="s">
        <v>451</v>
      </c>
      <c r="N84" s="97"/>
      <c r="O84" s="97"/>
      <c r="P84" s="97"/>
      <c r="Q84" s="97"/>
      <c r="R84" s="34" t="s">
        <v>368</v>
      </c>
      <c r="S84" s="97"/>
      <c r="T84" s="34" t="s">
        <v>692</v>
      </c>
      <c r="U84" s="97"/>
      <c r="V84" s="34" t="s">
        <v>728</v>
      </c>
      <c r="W84" s="97"/>
      <c r="X84" s="97"/>
      <c r="Y84" s="34" t="s">
        <v>747</v>
      </c>
      <c r="Z84" s="34" t="s">
        <v>759</v>
      </c>
      <c r="AA84" s="34" t="s">
        <v>759</v>
      </c>
      <c r="AB84" s="34" t="s">
        <v>759</v>
      </c>
      <c r="AC84" s="34" t="s">
        <v>366</v>
      </c>
      <c r="AD84" s="34" t="s">
        <v>451</v>
      </c>
    </row>
    <row r="85" spans="1:30" ht="255" x14ac:dyDescent="0.25">
      <c r="A85" s="38"/>
      <c r="B85" s="5"/>
      <c r="C85" s="131" t="s">
        <v>94</v>
      </c>
      <c r="D85" s="161" t="s">
        <v>844</v>
      </c>
      <c r="E85" s="177" t="s">
        <v>159</v>
      </c>
      <c r="F85" s="177" t="s">
        <v>160</v>
      </c>
      <c r="G85" s="177" t="s">
        <v>245</v>
      </c>
      <c r="H85" s="177" t="s">
        <v>266</v>
      </c>
      <c r="I85" s="177" t="s">
        <v>367</v>
      </c>
      <c r="J85" s="97" t="s">
        <v>286</v>
      </c>
      <c r="K85" s="177" t="s">
        <v>389</v>
      </c>
      <c r="L85" s="177" t="s">
        <v>441</v>
      </c>
      <c r="M85" s="177" t="s">
        <v>452</v>
      </c>
      <c r="N85" s="97"/>
      <c r="O85" s="97"/>
      <c r="P85" s="97"/>
      <c r="Q85" s="97"/>
      <c r="R85" s="177" t="s">
        <v>680</v>
      </c>
      <c r="S85" s="97"/>
      <c r="T85" s="177" t="s">
        <v>693</v>
      </c>
      <c r="U85" s="97"/>
      <c r="V85" s="177" t="s">
        <v>729</v>
      </c>
      <c r="W85" s="97"/>
      <c r="X85" s="97"/>
      <c r="Y85" s="177" t="s">
        <v>750</v>
      </c>
      <c r="Z85" s="177" t="s">
        <v>763</v>
      </c>
      <c r="AA85" s="177" t="s">
        <v>785</v>
      </c>
      <c r="AB85" s="177" t="s">
        <v>795</v>
      </c>
      <c r="AC85" s="177" t="s">
        <v>798</v>
      </c>
      <c r="AD85" s="177" t="s">
        <v>806</v>
      </c>
    </row>
    <row r="86" spans="1:30" ht="30" x14ac:dyDescent="0.25">
      <c r="A86" s="38"/>
      <c r="B86" s="5"/>
      <c r="C86" s="131" t="str">
        <f t="shared" ref="C86:I86" si="75">$C78</f>
        <v>#### Testing:
- checking for ResponseCode==400</v>
      </c>
      <c r="D86" s="131" t="str">
        <f t="shared" si="75"/>
        <v>#### Testing:
- checking for ResponseCode==400</v>
      </c>
      <c r="E86" s="9" t="str">
        <f t="shared" si="75"/>
        <v>#### Testing:
- checking for ResponseCode==400</v>
      </c>
      <c r="F86" s="9" t="str">
        <f t="shared" si="75"/>
        <v>#### Testing:
- checking for ResponseCode==400</v>
      </c>
      <c r="G86" s="9" t="str">
        <f t="shared" si="75"/>
        <v>#### Testing:
- checking for ResponseCode==400</v>
      </c>
      <c r="H86" s="9" t="str">
        <f t="shared" si="75"/>
        <v>#### Testing:
- checking for ResponseCode==400</v>
      </c>
      <c r="I86" s="9" t="str">
        <f t="shared" si="75"/>
        <v>#### Testing:
- checking for ResponseCode==400</v>
      </c>
      <c r="J86" s="97" t="s">
        <v>286</v>
      </c>
      <c r="K86" s="9" t="str">
        <f>$C78</f>
        <v>#### Testing:
- checking for ResponseCode==400</v>
      </c>
      <c r="L86" s="9" t="str">
        <f>$C82</f>
        <v>#### Testing:
- checking for ResponseCode==400</v>
      </c>
      <c r="M86" s="9" t="str">
        <f>$C82</f>
        <v>#### Testing:
- checking for ResponseCode==400</v>
      </c>
      <c r="N86" s="97"/>
      <c r="O86" s="97"/>
      <c r="P86" s="97"/>
      <c r="Q86" s="97"/>
      <c r="R86" s="9" t="str">
        <f>$C90</f>
        <v>#### Testing:
- checking for ResponseCode==400</v>
      </c>
      <c r="S86" s="97"/>
      <c r="T86" s="9" t="str">
        <f>$C78</f>
        <v>#### Testing:
- checking for ResponseCode==400</v>
      </c>
      <c r="U86" s="97"/>
      <c r="V86" s="9" t="str">
        <f>$C78</f>
        <v>#### Testing:
- checking for ResponseCode==400</v>
      </c>
      <c r="W86" s="97"/>
      <c r="X86" s="97"/>
      <c r="Y86" s="9" t="str">
        <f t="shared" ref="Y86:AD86" si="76">$C90</f>
        <v>#### Testing:
- checking for ResponseCode==400</v>
      </c>
      <c r="Z86" s="9" t="str">
        <f t="shared" si="76"/>
        <v>#### Testing:
- checking for ResponseCode==400</v>
      </c>
      <c r="AA86" s="9" t="str">
        <f t="shared" si="76"/>
        <v>#### Testing:
- checking for ResponseCode==400</v>
      </c>
      <c r="AB86" s="9" t="str">
        <f t="shared" si="76"/>
        <v>#### Testing:
- checking for ResponseCode==400</v>
      </c>
      <c r="AC86" s="9" t="str">
        <f t="shared" si="76"/>
        <v>#### Testing:
- checking for ResponseCode==400</v>
      </c>
      <c r="AD86" s="9" t="str">
        <f t="shared" si="76"/>
        <v>#### Testing:
- checking for ResponseCode==400</v>
      </c>
    </row>
    <row r="87" spans="1:30" ht="30" x14ac:dyDescent="0.25">
      <c r="A87" s="38"/>
      <c r="B87" s="5"/>
      <c r="C87" s="128" t="str">
        <f t="shared" ref="C87:I87" si="77">$B7</f>
        <v>#### Clearing:
- not applicable</v>
      </c>
      <c r="D87" s="128" t="str">
        <f t="shared" si="77"/>
        <v>#### Clearing:
- not applicable</v>
      </c>
      <c r="E87" s="28" t="str">
        <f t="shared" si="77"/>
        <v>#### Clearing:
- not applicable</v>
      </c>
      <c r="F87" s="28" t="str">
        <f t="shared" si="77"/>
        <v>#### Clearing:
- not applicable</v>
      </c>
      <c r="G87" s="28" t="str">
        <f t="shared" si="77"/>
        <v>#### Clearing:
- not applicable</v>
      </c>
      <c r="H87" s="28" t="str">
        <f t="shared" si="77"/>
        <v>#### Clearing:
- not applicable</v>
      </c>
      <c r="I87" s="28" t="str">
        <f t="shared" si="77"/>
        <v>#### Clearing:
- not applicable</v>
      </c>
      <c r="J87" s="97" t="s">
        <v>286</v>
      </c>
      <c r="K87" s="28" t="str">
        <f>$B7</f>
        <v>#### Clearing:
- not applicable</v>
      </c>
      <c r="L87" s="28" t="str">
        <f>$B11</f>
        <v>#### Clearing:
- not applicable</v>
      </c>
      <c r="M87" s="28" t="str">
        <f>$B11</f>
        <v>#### Clearing:
- not applicable</v>
      </c>
      <c r="N87" s="97"/>
      <c r="O87" s="97"/>
      <c r="P87" s="97"/>
      <c r="Q87" s="97"/>
      <c r="R87" s="28" t="str">
        <f>$B19</f>
        <v>#### Clearing:
- not applicable</v>
      </c>
      <c r="S87" s="97"/>
      <c r="T87" s="28" t="str">
        <f>$B7</f>
        <v>#### Clearing:
- not applicable</v>
      </c>
      <c r="U87" s="97"/>
      <c r="V87" s="28" t="str">
        <f>$B7</f>
        <v>#### Clearing:
- not applicable</v>
      </c>
      <c r="W87" s="97"/>
      <c r="X87" s="97"/>
      <c r="Y87" s="28" t="str">
        <f t="shared" ref="Y87:AD87" si="78">$B19</f>
        <v>#### Clearing:
- not applicable</v>
      </c>
      <c r="Z87" s="28" t="str">
        <f t="shared" si="78"/>
        <v>#### Clearing:
- not applicable</v>
      </c>
      <c r="AA87" s="28" t="str">
        <f t="shared" si="78"/>
        <v>#### Clearing:
- not applicable</v>
      </c>
      <c r="AB87" s="28" t="str">
        <f t="shared" si="78"/>
        <v>#### Clearing:
- not applicable</v>
      </c>
      <c r="AC87" s="28" t="str">
        <f t="shared" si="78"/>
        <v>#### Clearing:
- not applicable</v>
      </c>
      <c r="AD87" s="28" t="str">
        <f t="shared" si="78"/>
        <v>#### Clearing:
- not applicable</v>
      </c>
    </row>
    <row r="88" spans="1:30" x14ac:dyDescent="0.25">
      <c r="A88" s="38"/>
      <c r="B88" s="5"/>
      <c r="C88" s="26" t="s">
        <v>95</v>
      </c>
      <c r="D88" s="26" t="s">
        <v>856</v>
      </c>
      <c r="E88" s="34" t="s">
        <v>126</v>
      </c>
      <c r="F88" s="34" t="s">
        <v>161</v>
      </c>
      <c r="G88" s="97"/>
      <c r="H88" s="34" t="s">
        <v>267</v>
      </c>
      <c r="I88" s="34" t="s">
        <v>368</v>
      </c>
      <c r="J88" s="97" t="s">
        <v>286</v>
      </c>
      <c r="K88" s="34" t="s">
        <v>390</v>
      </c>
      <c r="L88" s="97"/>
      <c r="M88" s="34" t="s">
        <v>453</v>
      </c>
      <c r="N88" s="97"/>
      <c r="O88" s="97"/>
      <c r="P88" s="97"/>
      <c r="Q88" s="97"/>
      <c r="R88" s="34" t="s">
        <v>370</v>
      </c>
      <c r="S88" s="97"/>
      <c r="T88" s="34" t="s">
        <v>694</v>
      </c>
      <c r="U88" s="97"/>
      <c r="V88" s="97"/>
      <c r="W88" s="97"/>
      <c r="X88" s="97"/>
      <c r="Y88" s="34" t="s">
        <v>748</v>
      </c>
      <c r="Z88" s="34" t="s">
        <v>760</v>
      </c>
      <c r="AA88" s="34" t="s">
        <v>760</v>
      </c>
      <c r="AB88" s="34" t="s">
        <v>760</v>
      </c>
      <c r="AC88" s="34" t="s">
        <v>368</v>
      </c>
      <c r="AD88" s="34" t="s">
        <v>453</v>
      </c>
    </row>
    <row r="89" spans="1:30" ht="240" x14ac:dyDescent="0.25">
      <c r="A89" s="38"/>
      <c r="B89" s="5"/>
      <c r="C89" s="131" t="s">
        <v>97</v>
      </c>
      <c r="D89" s="161" t="s">
        <v>857</v>
      </c>
      <c r="E89" s="177" t="s">
        <v>128</v>
      </c>
      <c r="F89" s="177" t="s">
        <v>162</v>
      </c>
      <c r="G89" s="97"/>
      <c r="H89" s="177" t="s">
        <v>268</v>
      </c>
      <c r="I89" s="177" t="s">
        <v>369</v>
      </c>
      <c r="J89" s="97" t="s">
        <v>286</v>
      </c>
      <c r="K89" s="177" t="s">
        <v>391</v>
      </c>
      <c r="L89" s="97"/>
      <c r="M89" s="177" t="s">
        <v>454</v>
      </c>
      <c r="N89" s="97"/>
      <c r="O89" s="97"/>
      <c r="P89" s="97"/>
      <c r="Q89" s="97"/>
      <c r="R89" s="177" t="s">
        <v>681</v>
      </c>
      <c r="S89" s="97"/>
      <c r="T89" s="177" t="s">
        <v>700</v>
      </c>
      <c r="U89" s="97"/>
      <c r="V89" s="97"/>
      <c r="W89" s="97"/>
      <c r="X89" s="97"/>
      <c r="Y89" s="177" t="s">
        <v>751</v>
      </c>
      <c r="Z89" s="177" t="s">
        <v>764</v>
      </c>
      <c r="AA89" s="177" t="s">
        <v>779</v>
      </c>
      <c r="AB89" s="177" t="s">
        <v>790</v>
      </c>
      <c r="AC89" s="177" t="s">
        <v>799</v>
      </c>
      <c r="AD89" s="177" t="s">
        <v>807</v>
      </c>
    </row>
    <row r="90" spans="1:30" ht="30" x14ac:dyDescent="0.25">
      <c r="A90" s="38"/>
      <c r="B90" s="5"/>
      <c r="C90" s="131" t="str">
        <f>$C78</f>
        <v>#### Testing:
- checking for ResponseCode==400</v>
      </c>
      <c r="D90" s="131" t="str">
        <f>$C82</f>
        <v>#### Testing:
- checking for ResponseCode==400</v>
      </c>
      <c r="E90" s="9" t="str">
        <f>$C78</f>
        <v>#### Testing:
- checking for ResponseCode==400</v>
      </c>
      <c r="F90" s="9" t="str">
        <f>$C78</f>
        <v>#### Testing:
- checking for ResponseCode==400</v>
      </c>
      <c r="G90" s="97"/>
      <c r="H90" s="9" t="str">
        <f>$C78</f>
        <v>#### Testing:
- checking for ResponseCode==400</v>
      </c>
      <c r="I90" s="9" t="str">
        <f>$C78</f>
        <v>#### Testing:
- checking for ResponseCode==400</v>
      </c>
      <c r="J90" s="97" t="s">
        <v>286</v>
      </c>
      <c r="K90" s="9" t="str">
        <f>$C78</f>
        <v>#### Testing:
- checking for ResponseCode==400</v>
      </c>
      <c r="L90" s="97"/>
      <c r="M90" s="9" t="str">
        <f>$C86</f>
        <v>#### Testing:
- checking for ResponseCode==400</v>
      </c>
      <c r="N90" s="97"/>
      <c r="O90" s="97"/>
      <c r="P90" s="97"/>
      <c r="Q90" s="97"/>
      <c r="R90" s="9" t="str">
        <f>$C94</f>
        <v>#### Testing:
- checking for ResponseCode==400</v>
      </c>
      <c r="S90" s="97"/>
      <c r="T90" s="9" t="str">
        <f>$C82</f>
        <v>#### Testing:
- checking for ResponseCode==400</v>
      </c>
      <c r="U90" s="97"/>
      <c r="V90" s="97"/>
      <c r="W90" s="97"/>
      <c r="X90" s="97"/>
      <c r="Y90" s="9" t="str">
        <f t="shared" ref="Y90:AD90" si="79">$C94</f>
        <v>#### Testing:
- checking for ResponseCode==400</v>
      </c>
      <c r="Z90" s="9" t="str">
        <f t="shared" si="79"/>
        <v>#### Testing:
- checking for ResponseCode==400</v>
      </c>
      <c r="AA90" s="9" t="str">
        <f t="shared" si="79"/>
        <v>#### Testing:
- checking for ResponseCode==400</v>
      </c>
      <c r="AB90" s="9" t="str">
        <f t="shared" si="79"/>
        <v>#### Testing:
- checking for ResponseCode==400</v>
      </c>
      <c r="AC90" s="9" t="str">
        <f t="shared" si="79"/>
        <v>#### Testing:
- checking for ResponseCode==400</v>
      </c>
      <c r="AD90" s="9" t="str">
        <f t="shared" si="79"/>
        <v>#### Testing:
- checking for ResponseCode==400</v>
      </c>
    </row>
    <row r="91" spans="1:30" ht="30" x14ac:dyDescent="0.25">
      <c r="A91" s="38"/>
      <c r="B91" s="5"/>
      <c r="C91" s="128" t="str">
        <f>$B7</f>
        <v>#### Clearing:
- not applicable</v>
      </c>
      <c r="D91" s="128" t="str">
        <f>$B11</f>
        <v>#### Clearing:
- not applicable</v>
      </c>
      <c r="E91" s="28" t="str">
        <f>$B7</f>
        <v>#### Clearing:
- not applicable</v>
      </c>
      <c r="F91" s="28" t="str">
        <f>$B7</f>
        <v>#### Clearing:
- not applicable</v>
      </c>
      <c r="G91" s="97"/>
      <c r="H91" s="28" t="str">
        <f>$B7</f>
        <v>#### Clearing:
- not applicable</v>
      </c>
      <c r="I91" s="28" t="str">
        <f>$B7</f>
        <v>#### Clearing:
- not applicable</v>
      </c>
      <c r="J91" s="97" t="s">
        <v>286</v>
      </c>
      <c r="K91" s="28" t="str">
        <f>$B7</f>
        <v>#### Clearing:
- not applicable</v>
      </c>
      <c r="L91" s="97"/>
      <c r="M91" s="28" t="str">
        <f>$B15</f>
        <v>#### Clearing:
- not applicable</v>
      </c>
      <c r="N91" s="97"/>
      <c r="O91" s="97"/>
      <c r="P91" s="97"/>
      <c r="Q91" s="97"/>
      <c r="R91" s="28" t="str">
        <f>$B23</f>
        <v>#### Clearing:
- not applicable</v>
      </c>
      <c r="S91" s="97"/>
      <c r="T91" s="28" t="str">
        <f>$B11</f>
        <v>#### Clearing:
- not applicable</v>
      </c>
      <c r="U91" s="97"/>
      <c r="V91" s="97"/>
      <c r="W91" s="97"/>
      <c r="X91" s="97"/>
      <c r="Y91" s="28" t="str">
        <f t="shared" ref="Y91:AD91" si="80">$B23</f>
        <v>#### Clearing:
- not applicable</v>
      </c>
      <c r="Z91" s="28" t="str">
        <f t="shared" si="80"/>
        <v>#### Clearing:
- not applicable</v>
      </c>
      <c r="AA91" s="28" t="str">
        <f t="shared" si="80"/>
        <v>#### Clearing:
- not applicable</v>
      </c>
      <c r="AB91" s="28" t="str">
        <f t="shared" si="80"/>
        <v>#### Clearing:
- not applicable</v>
      </c>
      <c r="AC91" s="28" t="str">
        <f t="shared" si="80"/>
        <v>#### Clearing:
- not applicable</v>
      </c>
      <c r="AD91" s="28" t="str">
        <f t="shared" si="80"/>
        <v>#### Clearing:
- not applicable</v>
      </c>
    </row>
    <row r="92" spans="1:30" x14ac:dyDescent="0.25">
      <c r="A92" s="38"/>
      <c r="B92" s="5"/>
      <c r="C92" s="26" t="s">
        <v>96</v>
      </c>
      <c r="D92" s="26" t="s">
        <v>104</v>
      </c>
      <c r="E92" s="34" t="s">
        <v>127</v>
      </c>
      <c r="F92" s="34" t="s">
        <v>163</v>
      </c>
      <c r="G92" s="97"/>
      <c r="H92" s="34" t="s">
        <v>269</v>
      </c>
      <c r="I92" s="34" t="s">
        <v>370</v>
      </c>
      <c r="J92" s="97"/>
      <c r="K92" s="34" t="s">
        <v>392</v>
      </c>
      <c r="L92" s="97"/>
      <c r="M92" s="97"/>
      <c r="N92" s="97"/>
      <c r="O92" s="97"/>
      <c r="P92" s="97"/>
      <c r="Q92" s="97"/>
      <c r="R92" s="34"/>
      <c r="S92" s="97"/>
      <c r="T92" s="34" t="s">
        <v>695</v>
      </c>
      <c r="U92" s="97"/>
      <c r="V92" s="97"/>
      <c r="W92" s="97"/>
      <c r="X92" s="97"/>
      <c r="Y92" s="34" t="s">
        <v>749</v>
      </c>
      <c r="Z92" s="34" t="s">
        <v>761</v>
      </c>
      <c r="AA92" s="34" t="s">
        <v>761</v>
      </c>
      <c r="AB92" s="34" t="s">
        <v>761</v>
      </c>
      <c r="AC92" s="34" t="s">
        <v>370</v>
      </c>
      <c r="AD92" s="97"/>
    </row>
    <row r="93" spans="1:30" ht="195" x14ac:dyDescent="0.25">
      <c r="A93" s="38"/>
      <c r="B93" s="5"/>
      <c r="C93" s="131" t="s">
        <v>105</v>
      </c>
      <c r="D93" s="161" t="s">
        <v>845</v>
      </c>
      <c r="E93" s="177" t="s">
        <v>129</v>
      </c>
      <c r="F93" s="177" t="s">
        <v>164</v>
      </c>
      <c r="G93" s="97"/>
      <c r="H93" s="177" t="s">
        <v>270</v>
      </c>
      <c r="I93" s="177" t="s">
        <v>371</v>
      </c>
      <c r="J93" s="97"/>
      <c r="K93" s="177" t="s">
        <v>393</v>
      </c>
      <c r="L93" s="97"/>
      <c r="M93" s="97"/>
      <c r="N93" s="97"/>
      <c r="O93" s="97"/>
      <c r="P93" s="97"/>
      <c r="Q93" s="97"/>
      <c r="R93" s="177"/>
      <c r="S93" s="97"/>
      <c r="T93" s="177" t="s">
        <v>696</v>
      </c>
      <c r="U93" s="97"/>
      <c r="V93" s="97"/>
      <c r="W93" s="97"/>
      <c r="X93" s="97"/>
      <c r="Y93" s="177" t="s">
        <v>752</v>
      </c>
      <c r="Z93" s="177" t="s">
        <v>765</v>
      </c>
      <c r="AA93" s="177" t="s">
        <v>780</v>
      </c>
      <c r="AB93" s="177" t="s">
        <v>791</v>
      </c>
      <c r="AC93" s="177" t="s">
        <v>800</v>
      </c>
      <c r="AD93" s="97"/>
    </row>
    <row r="94" spans="1:30" ht="30" x14ac:dyDescent="0.25">
      <c r="A94" s="38"/>
      <c r="B94" s="5"/>
      <c r="C94" s="131" t="str">
        <f>$C78</f>
        <v>#### Testing:
- checking for ResponseCode==400</v>
      </c>
      <c r="D94" s="131" t="s">
        <v>102</v>
      </c>
      <c r="E94" s="9" t="str">
        <f>$C78</f>
        <v>#### Testing:
- checking for ResponseCode==400</v>
      </c>
      <c r="F94" s="9" t="str">
        <f>$C78</f>
        <v>#### Testing:
- checking for ResponseCode==400</v>
      </c>
      <c r="G94" s="97"/>
      <c r="H94" s="9" t="str">
        <f>$C78</f>
        <v>#### Testing:
- checking for ResponseCode==400</v>
      </c>
      <c r="I94" s="9" t="str">
        <f>$C78</f>
        <v>#### Testing:
- checking for ResponseCode==400</v>
      </c>
      <c r="J94" s="97"/>
      <c r="K94" s="9" t="str">
        <f>$C78</f>
        <v>#### Testing:
- checking for ResponseCode==400</v>
      </c>
      <c r="L94" s="97"/>
      <c r="M94" s="97"/>
      <c r="N94" s="97"/>
      <c r="O94" s="97"/>
      <c r="P94" s="97"/>
      <c r="Q94" s="97"/>
      <c r="R94" s="9"/>
      <c r="S94" s="97"/>
      <c r="T94" s="9" t="str">
        <f>$C86</f>
        <v>#### Testing:
- checking for ResponseCode==400</v>
      </c>
      <c r="U94" s="97"/>
      <c r="V94" s="97"/>
      <c r="W94" s="97"/>
      <c r="X94" s="97"/>
      <c r="Y94" s="9" t="str">
        <f>$C94</f>
        <v>#### Testing:
- checking for ResponseCode==400</v>
      </c>
      <c r="Z94" s="9" t="str">
        <f>$C94</f>
        <v>#### Testing:
- checking for ResponseCode==400</v>
      </c>
      <c r="AA94" s="9" t="str">
        <f>$C94</f>
        <v>#### Testing:
- checking for ResponseCode==400</v>
      </c>
      <c r="AB94" s="9" t="str">
        <f>$C94</f>
        <v>#### Testing:
- checking for ResponseCode==400</v>
      </c>
      <c r="AC94" s="9" t="str">
        <f>$C94</f>
        <v>#### Testing:
- checking for ResponseCode==400</v>
      </c>
      <c r="AD94" s="97"/>
    </row>
    <row r="95" spans="1:30" ht="30" x14ac:dyDescent="0.25">
      <c r="A95" s="38"/>
      <c r="B95" s="5"/>
      <c r="C95" s="128" t="str">
        <f>$B7</f>
        <v>#### Clearing:
- not applicable</v>
      </c>
      <c r="D95" s="128" t="s">
        <v>6</v>
      </c>
      <c r="E95" s="28" t="str">
        <f>$B7</f>
        <v>#### Clearing:
- not applicable</v>
      </c>
      <c r="F95" s="28" t="str">
        <f>$B7</f>
        <v>#### Clearing:
- not applicable</v>
      </c>
      <c r="G95" s="97"/>
      <c r="H95" s="28" t="str">
        <f>$B7</f>
        <v>#### Clearing:
- not applicable</v>
      </c>
      <c r="I95" s="28" t="str">
        <f>$B7</f>
        <v>#### Clearing:
- not applicable</v>
      </c>
      <c r="J95" s="97"/>
      <c r="K95" s="28" t="str">
        <f>$B7</f>
        <v>#### Clearing:
- not applicable</v>
      </c>
      <c r="L95" s="97"/>
      <c r="M95" s="97"/>
      <c r="N95" s="97"/>
      <c r="O95" s="97"/>
      <c r="P95" s="97"/>
      <c r="Q95" s="97"/>
      <c r="R95" s="28"/>
      <c r="S95" s="97"/>
      <c r="T95" s="28" t="str">
        <f>$B27</f>
        <v>#### Clearing:
- not applicable</v>
      </c>
      <c r="U95" s="97"/>
      <c r="V95" s="97"/>
      <c r="W95" s="97"/>
      <c r="X95" s="97"/>
      <c r="Y95" s="28" t="str">
        <f>$B27</f>
        <v>#### Clearing:
- not applicable</v>
      </c>
      <c r="Z95" s="28" t="str">
        <f>$B27</f>
        <v>#### Clearing:
- not applicable</v>
      </c>
      <c r="AA95" s="28" t="str">
        <f>$B27</f>
        <v>#### Clearing:
- not applicable</v>
      </c>
      <c r="AB95" s="28" t="str">
        <f>$B27</f>
        <v>#### Clearing:
- not applicable</v>
      </c>
      <c r="AC95" s="28" t="str">
        <f>$B27</f>
        <v>#### Clearing:
- not applicable</v>
      </c>
      <c r="AD95" s="97"/>
    </row>
    <row r="96" spans="1:30" x14ac:dyDescent="0.25">
      <c r="A96" s="38"/>
      <c r="B96" s="5"/>
      <c r="C96" s="128"/>
      <c r="D96" s="26" t="s">
        <v>95</v>
      </c>
      <c r="E96" s="97"/>
      <c r="F96" s="97"/>
      <c r="G96" s="97"/>
      <c r="H96" s="97"/>
      <c r="I96" s="97"/>
      <c r="J96" s="97"/>
      <c r="K96" s="34" t="s">
        <v>394</v>
      </c>
      <c r="L96" s="97"/>
      <c r="M96" s="97"/>
      <c r="N96" s="97"/>
      <c r="O96" s="97"/>
      <c r="P96" s="97"/>
      <c r="Q96" s="97"/>
      <c r="R96" s="97"/>
      <c r="S96" s="97"/>
      <c r="T96" s="34" t="s">
        <v>697</v>
      </c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1:30" ht="195" x14ac:dyDescent="0.25">
      <c r="A97" s="38"/>
      <c r="B97" s="5"/>
      <c r="C97" s="128"/>
      <c r="D97" s="161" t="s">
        <v>846</v>
      </c>
      <c r="E97" s="97"/>
      <c r="F97" s="97"/>
      <c r="G97" s="97"/>
      <c r="H97" s="97"/>
      <c r="I97" s="97"/>
      <c r="J97" s="97"/>
      <c r="K97" s="177" t="s">
        <v>395</v>
      </c>
      <c r="L97" s="97"/>
      <c r="M97" s="97"/>
      <c r="N97" s="97"/>
      <c r="O97" s="97"/>
      <c r="P97" s="97"/>
      <c r="Q97" s="97"/>
      <c r="R97" s="97"/>
      <c r="S97" s="97"/>
      <c r="T97" s="177" t="s">
        <v>698</v>
      </c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1:30" ht="30" x14ac:dyDescent="0.25">
      <c r="A98" s="38"/>
      <c r="B98" s="5"/>
      <c r="C98" s="128"/>
      <c r="D98" s="131" t="str">
        <f>$C78</f>
        <v>#### Testing:
- checking for ResponseCode==400</v>
      </c>
      <c r="E98" s="97"/>
      <c r="F98" s="97"/>
      <c r="G98" s="97"/>
      <c r="H98" s="97"/>
      <c r="I98" s="97"/>
      <c r="J98" s="97"/>
      <c r="K98" s="9" t="str">
        <f>$C78</f>
        <v>#### Testing:
- checking for ResponseCode==400</v>
      </c>
      <c r="L98" s="97"/>
      <c r="M98" s="97"/>
      <c r="N98" s="97"/>
      <c r="O98" s="97"/>
      <c r="P98" s="97"/>
      <c r="Q98" s="97"/>
      <c r="R98" s="97"/>
      <c r="S98" s="97"/>
      <c r="T98" s="9" t="str">
        <f>$C90</f>
        <v>#### Testing:
- checking for ResponseCode==400</v>
      </c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1:30" ht="30" x14ac:dyDescent="0.25">
      <c r="A99" s="38"/>
      <c r="B99" s="5"/>
      <c r="C99" s="128"/>
      <c r="D99" s="128" t="str">
        <f>$B7</f>
        <v>#### Clearing:
- not applicable</v>
      </c>
      <c r="E99" s="97"/>
      <c r="F99" s="97"/>
      <c r="G99" s="97"/>
      <c r="H99" s="97"/>
      <c r="I99" s="97"/>
      <c r="J99" s="97"/>
      <c r="K99" s="28" t="str">
        <f>$B7</f>
        <v>#### Clearing:
- not applicable</v>
      </c>
      <c r="L99" s="97"/>
      <c r="M99" s="97"/>
      <c r="N99" s="97"/>
      <c r="O99" s="97"/>
      <c r="P99" s="97"/>
      <c r="Q99" s="97"/>
      <c r="R99" s="97"/>
      <c r="S99" s="97"/>
      <c r="T99" s="28" t="str">
        <f>$B31</f>
        <v>#### Clearing:
- not applicable</v>
      </c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1:30" x14ac:dyDescent="0.25">
      <c r="A100" s="38"/>
      <c r="B100" s="5"/>
      <c r="C100" s="128"/>
      <c r="D100" s="26" t="s">
        <v>96</v>
      </c>
      <c r="E100" s="97"/>
      <c r="F100" s="97"/>
      <c r="G100" s="97"/>
      <c r="H100" s="97"/>
      <c r="I100" s="97"/>
      <c r="J100" s="97"/>
      <c r="K100" s="34" t="s">
        <v>396</v>
      </c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1:30" ht="195" x14ac:dyDescent="0.25">
      <c r="A101" s="38"/>
      <c r="B101" s="5"/>
      <c r="C101" s="128"/>
      <c r="D101" s="161" t="s">
        <v>847</v>
      </c>
      <c r="E101" s="97"/>
      <c r="F101" s="97"/>
      <c r="G101" s="97"/>
      <c r="H101" s="97"/>
      <c r="I101" s="97"/>
      <c r="J101" s="97"/>
      <c r="K101" s="177" t="s">
        <v>397</v>
      </c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1:30" ht="30" x14ac:dyDescent="0.25">
      <c r="A102" s="38"/>
      <c r="B102" s="5"/>
      <c r="C102" s="128"/>
      <c r="D102" s="131" t="str">
        <f>$C78</f>
        <v>#### Testing:
- checking for ResponseCode==400</v>
      </c>
      <c r="E102" s="97"/>
      <c r="F102" s="97"/>
      <c r="G102" s="97"/>
      <c r="H102" s="97"/>
      <c r="I102" s="97"/>
      <c r="J102" s="97"/>
      <c r="K102" s="9" t="str">
        <f>$C78</f>
        <v>#### Testing:
- checking for ResponseCode==400</v>
      </c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1:30" ht="30" x14ac:dyDescent="0.25">
      <c r="A103" s="38"/>
      <c r="B103" s="5"/>
      <c r="C103" s="128"/>
      <c r="D103" s="128" t="str">
        <f>$B7</f>
        <v>#### Clearing:
- not applicable</v>
      </c>
      <c r="E103" s="97"/>
      <c r="F103" s="97"/>
      <c r="G103" s="97"/>
      <c r="H103" s="97"/>
      <c r="I103" s="97"/>
      <c r="J103" s="97"/>
      <c r="K103" s="28" t="str">
        <f>$B7</f>
        <v>#### Clearing:
- not applicable</v>
      </c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1:30" x14ac:dyDescent="0.25">
      <c r="A104" s="38"/>
      <c r="B104" s="5"/>
      <c r="C104" s="128"/>
      <c r="D104" s="128"/>
      <c r="E104" s="97"/>
      <c r="F104" s="97"/>
      <c r="G104" s="97"/>
      <c r="H104" s="97"/>
      <c r="I104" s="97"/>
      <c r="J104" s="97"/>
      <c r="K104" s="34" t="s">
        <v>398</v>
      </c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1:30" ht="195" x14ac:dyDescent="0.25">
      <c r="A105" s="38"/>
      <c r="B105" s="5"/>
      <c r="C105" s="128"/>
      <c r="D105" s="128"/>
      <c r="E105" s="97"/>
      <c r="F105" s="97"/>
      <c r="G105" s="97"/>
      <c r="H105" s="97"/>
      <c r="I105" s="97"/>
      <c r="J105" s="97"/>
      <c r="K105" s="177" t="s">
        <v>399</v>
      </c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</row>
    <row r="106" spans="1:30" ht="30" x14ac:dyDescent="0.25">
      <c r="A106" s="38"/>
      <c r="B106" s="5"/>
      <c r="C106" s="128"/>
      <c r="D106" s="128"/>
      <c r="E106" s="97"/>
      <c r="F106" s="97"/>
      <c r="G106" s="97"/>
      <c r="H106" s="97"/>
      <c r="I106" s="97"/>
      <c r="J106" s="97"/>
      <c r="K106" s="9" t="str">
        <f>$C82</f>
        <v>#### Testing:
- checking for ResponseCode==400</v>
      </c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</row>
    <row r="107" spans="1:30" ht="30" x14ac:dyDescent="0.25">
      <c r="A107" s="38"/>
      <c r="B107" s="5"/>
      <c r="C107" s="128"/>
      <c r="D107" s="128"/>
      <c r="E107" s="97"/>
      <c r="F107" s="97"/>
      <c r="G107" s="97"/>
      <c r="H107" s="97"/>
      <c r="I107" s="97"/>
      <c r="J107" s="97"/>
      <c r="K107" s="28" t="str">
        <f>$B11</f>
        <v>#### Clearing:
- not applicable</v>
      </c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</row>
    <row r="108" spans="1:30" x14ac:dyDescent="0.25">
      <c r="A108" s="38"/>
      <c r="B108" s="5"/>
      <c r="C108" s="174"/>
      <c r="G108" s="97"/>
      <c r="J108" s="97" t="s">
        <v>286</v>
      </c>
      <c r="K108" s="34" t="s">
        <v>400</v>
      </c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</row>
    <row r="109" spans="1:30" ht="195" x14ac:dyDescent="0.25">
      <c r="A109" s="38"/>
      <c r="B109" s="5"/>
      <c r="C109" s="174"/>
      <c r="G109" s="97"/>
      <c r="J109" s="97" t="s">
        <v>286</v>
      </c>
      <c r="K109" s="177" t="s">
        <v>401</v>
      </c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</row>
    <row r="110" spans="1:30" ht="30" x14ac:dyDescent="0.25">
      <c r="A110" s="38"/>
      <c r="B110" s="5"/>
      <c r="C110" s="174"/>
      <c r="G110" s="97"/>
      <c r="J110" s="97" t="s">
        <v>286</v>
      </c>
      <c r="K110" s="9" t="str">
        <f>$C78</f>
        <v>#### Testing:
- checking for ResponseCode==400</v>
      </c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</row>
    <row r="111" spans="1:30" ht="30" x14ac:dyDescent="0.25">
      <c r="A111" s="38"/>
      <c r="B111" s="5"/>
      <c r="C111" s="174"/>
      <c r="G111" s="97"/>
      <c r="J111" s="97" t="s">
        <v>286</v>
      </c>
      <c r="K111" s="28" t="str">
        <f>$B7</f>
        <v>#### Clearing:
- not applicable</v>
      </c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</row>
    <row r="112" spans="1:30" x14ac:dyDescent="0.25">
      <c r="A112" s="38"/>
      <c r="B112" s="5"/>
      <c r="C112" s="174"/>
      <c r="G112" s="97"/>
      <c r="J112" s="97" t="s">
        <v>286</v>
      </c>
      <c r="K112" s="34" t="s">
        <v>402</v>
      </c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</row>
    <row r="113" spans="1:30" ht="195" x14ac:dyDescent="0.25">
      <c r="A113" s="38"/>
      <c r="B113" s="5"/>
      <c r="C113" s="174"/>
      <c r="G113" s="97"/>
      <c r="J113" s="97" t="s">
        <v>286</v>
      </c>
      <c r="K113" s="177" t="s">
        <v>403</v>
      </c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</row>
    <row r="114" spans="1:30" ht="30" x14ac:dyDescent="0.25">
      <c r="A114" s="38"/>
      <c r="B114" s="5"/>
      <c r="C114" s="174"/>
      <c r="G114" s="97"/>
      <c r="J114" s="97" t="s">
        <v>286</v>
      </c>
      <c r="K114" s="9" t="str">
        <f>$C78</f>
        <v>#### Testing:
- checking for ResponseCode==400</v>
      </c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</row>
    <row r="115" spans="1:30" s="22" customFormat="1" ht="30" x14ac:dyDescent="0.25">
      <c r="A115" s="152"/>
      <c r="B115" s="6"/>
      <c r="C115" s="175"/>
      <c r="D115" s="171"/>
      <c r="E115" s="180"/>
      <c r="F115" s="180"/>
      <c r="G115" s="39"/>
      <c r="H115" s="180"/>
      <c r="I115" s="180"/>
      <c r="J115" s="39" t="s">
        <v>286</v>
      </c>
      <c r="K115" s="29" t="str">
        <f>$B7</f>
        <v>#### Clearing:
- not applicable</v>
      </c>
      <c r="L115" s="39"/>
      <c r="M115" s="39"/>
      <c r="N115" s="39"/>
      <c r="O115" s="39"/>
      <c r="P115" s="39"/>
      <c r="Q115" s="39"/>
      <c r="R115" s="39" t="s">
        <v>1139</v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s="44" customFormat="1" x14ac:dyDescent="0.25">
      <c r="A116" s="264" t="s">
        <v>46</v>
      </c>
      <c r="B116" s="48" t="s">
        <v>47</v>
      </c>
      <c r="C116" s="127" t="str">
        <f>$B$116</f>
        <v>## Get each attributes checked if getting correctly updated?</v>
      </c>
      <c r="D116" s="127" t="str">
        <f>$B$116</f>
        <v>## Get each attributes checked if getting correctly updated?</v>
      </c>
      <c r="E116" s="43" t="str">
        <f>$B$116</f>
        <v>## Get each attributes checked if getting correctly updated?</v>
      </c>
      <c r="F116" s="43" t="str">
        <f>$B$116</f>
        <v>## Get each attributes checked if getting correctly updated?</v>
      </c>
      <c r="G116" s="43"/>
      <c r="H116" s="43" t="str">
        <f>$B$116</f>
        <v>## Get each attributes checked if getting correctly updated?</v>
      </c>
      <c r="I116" s="43" t="str">
        <f>$B$116</f>
        <v>## Get each attributes checked if getting correctly updated?</v>
      </c>
      <c r="J116" s="43" t="s">
        <v>286</v>
      </c>
      <c r="K116" s="43" t="str">
        <f t="shared" ref="K116:AD116" si="81">$B$116</f>
        <v>## Get each attributes checked if getting correctly updated?</v>
      </c>
      <c r="L116" s="43" t="str">
        <f t="shared" si="81"/>
        <v>## Get each attributes checked if getting correctly updated?</v>
      </c>
      <c r="M116" s="43" t="str">
        <f t="shared" si="81"/>
        <v>## Get each attributes checked if getting correctly updated?</v>
      </c>
      <c r="N116" s="43" t="str">
        <f t="shared" si="81"/>
        <v>## Get each attributes checked if getting correctly updated?</v>
      </c>
      <c r="O116" s="43" t="str">
        <f t="shared" si="81"/>
        <v>## Get each attributes checked if getting correctly updated?</v>
      </c>
      <c r="P116" s="43" t="str">
        <f t="shared" si="81"/>
        <v>## Get each attributes checked if getting correctly updated?</v>
      </c>
      <c r="Q116" s="43" t="str">
        <f t="shared" si="81"/>
        <v>## Get each attributes checked if getting correctly updated?</v>
      </c>
      <c r="R116" s="43" t="str">
        <f t="shared" si="81"/>
        <v>## Get each attributes checked if getting correctly updated?</v>
      </c>
      <c r="S116" s="43" t="str">
        <f t="shared" si="81"/>
        <v>## Get each attributes checked if getting correctly updated?</v>
      </c>
      <c r="T116" s="43" t="str">
        <f t="shared" si="81"/>
        <v>## Get each attributes checked if getting correctly updated?</v>
      </c>
      <c r="U116" s="43" t="str">
        <f t="shared" si="81"/>
        <v>## Get each attributes checked if getting correctly updated?</v>
      </c>
      <c r="V116" s="43" t="str">
        <f t="shared" si="81"/>
        <v>## Get each attributes checked if getting correctly updated?</v>
      </c>
      <c r="W116" s="43" t="str">
        <f t="shared" si="81"/>
        <v>## Get each attributes checked if getting correctly updated?</v>
      </c>
      <c r="X116" s="43" t="str">
        <f t="shared" si="81"/>
        <v>## Get each attributes checked if getting correctly updated?</v>
      </c>
      <c r="Y116" s="43" t="str">
        <f t="shared" si="81"/>
        <v>## Get each attributes checked if getting correctly updated?</v>
      </c>
      <c r="Z116" s="43" t="str">
        <f t="shared" si="81"/>
        <v>## Get each attributes checked if getting correctly updated?</v>
      </c>
      <c r="AA116" s="43" t="str">
        <f t="shared" si="81"/>
        <v>## Get each attributes checked if getting correctly updated?</v>
      </c>
      <c r="AB116" s="43" t="str">
        <f t="shared" si="81"/>
        <v>## Get each attributes checked if getting correctly updated?</v>
      </c>
      <c r="AC116" s="43" t="str">
        <f t="shared" si="81"/>
        <v>## Get each attributes checked if getting correctly updated?</v>
      </c>
      <c r="AD116" s="43" t="str">
        <f t="shared" si="81"/>
        <v>## Get each attributes checked if getting correctly updated?</v>
      </c>
    </row>
    <row r="117" spans="1:30" x14ac:dyDescent="0.25">
      <c r="A117" s="264"/>
      <c r="B117" s="5"/>
      <c r="C117" s="26" t="s">
        <v>73</v>
      </c>
      <c r="D117" s="26" t="s">
        <v>73</v>
      </c>
      <c r="E117" s="34" t="s">
        <v>130</v>
      </c>
      <c r="F117" s="34" t="s">
        <v>165</v>
      </c>
      <c r="G117" s="97" t="s">
        <v>286</v>
      </c>
      <c r="H117" s="34" t="s">
        <v>271</v>
      </c>
      <c r="I117" s="34" t="s">
        <v>372</v>
      </c>
      <c r="J117" s="97" t="s">
        <v>286</v>
      </c>
      <c r="K117" s="34" t="s">
        <v>404</v>
      </c>
      <c r="L117" s="34" t="s">
        <v>442</v>
      </c>
      <c r="M117" s="34" t="s">
        <v>1017</v>
      </c>
      <c r="N117" s="97" t="s">
        <v>286</v>
      </c>
      <c r="O117" s="97" t="s">
        <v>286</v>
      </c>
      <c r="P117" s="97" t="s">
        <v>286</v>
      </c>
      <c r="Q117" s="97" t="s">
        <v>286</v>
      </c>
      <c r="R117" s="34" t="s">
        <v>683</v>
      </c>
      <c r="S117" s="97" t="s">
        <v>286</v>
      </c>
      <c r="T117" s="34" t="s">
        <v>704</v>
      </c>
      <c r="U117" s="34" t="s">
        <v>721</v>
      </c>
      <c r="V117" s="34" t="s">
        <v>286</v>
      </c>
      <c r="W117" s="34" t="s">
        <v>286</v>
      </c>
      <c r="X117" s="34" t="s">
        <v>286</v>
      </c>
      <c r="Y117" s="34" t="s">
        <v>753</v>
      </c>
      <c r="Z117" s="34" t="s">
        <v>771</v>
      </c>
      <c r="AA117" s="34" t="s">
        <v>771</v>
      </c>
      <c r="AB117" s="34" t="s">
        <v>771</v>
      </c>
      <c r="AC117" s="34" t="s">
        <v>286</v>
      </c>
      <c r="AD117" s="34" t="s">
        <v>286</v>
      </c>
    </row>
    <row r="118" spans="1:30" ht="225" x14ac:dyDescent="0.25">
      <c r="A118" s="265"/>
      <c r="B118" s="5" t="s">
        <v>49</v>
      </c>
      <c r="C118" s="131" t="s">
        <v>71</v>
      </c>
      <c r="D118" s="161" t="s">
        <v>848</v>
      </c>
      <c r="E118" s="177" t="s">
        <v>131</v>
      </c>
      <c r="F118" s="177" t="s">
        <v>166</v>
      </c>
      <c r="G118" s="97" t="s">
        <v>286</v>
      </c>
      <c r="H118" s="177" t="s">
        <v>272</v>
      </c>
      <c r="I118" s="177" t="s">
        <v>373</v>
      </c>
      <c r="J118" s="97" t="s">
        <v>286</v>
      </c>
      <c r="K118" s="177" t="s">
        <v>405</v>
      </c>
      <c r="L118" s="177" t="s">
        <v>443</v>
      </c>
      <c r="M118" s="177" t="s">
        <v>455</v>
      </c>
      <c r="N118" s="97" t="s">
        <v>286</v>
      </c>
      <c r="O118" s="97" t="s">
        <v>286</v>
      </c>
      <c r="P118" s="97" t="s">
        <v>286</v>
      </c>
      <c r="Q118" s="97" t="s">
        <v>286</v>
      </c>
      <c r="R118" s="177" t="s">
        <v>684</v>
      </c>
      <c r="S118" s="97" t="s">
        <v>286</v>
      </c>
      <c r="T118" s="177" t="s">
        <v>701</v>
      </c>
      <c r="U118" s="177" t="s">
        <v>724</v>
      </c>
      <c r="V118" s="41" t="s">
        <v>286</v>
      </c>
      <c r="W118" s="41" t="s">
        <v>286</v>
      </c>
      <c r="X118" s="41" t="s">
        <v>286</v>
      </c>
      <c r="Y118" s="177" t="s">
        <v>756</v>
      </c>
      <c r="Z118" s="177" t="s">
        <v>770</v>
      </c>
      <c r="AA118" s="177" t="s">
        <v>781</v>
      </c>
      <c r="AB118" s="177" t="s">
        <v>792</v>
      </c>
      <c r="AC118" s="34" t="s">
        <v>286</v>
      </c>
      <c r="AD118" s="177" t="s">
        <v>286</v>
      </c>
    </row>
    <row r="119" spans="1:30" ht="90" x14ac:dyDescent="0.25">
      <c r="A119" s="265"/>
      <c r="B119" s="5" t="s">
        <v>50</v>
      </c>
      <c r="C119" s="131" t="s">
        <v>72</v>
      </c>
      <c r="D119" s="131" t="s">
        <v>72</v>
      </c>
      <c r="E119" s="9" t="s">
        <v>132</v>
      </c>
      <c r="F119" s="9" t="s">
        <v>167</v>
      </c>
      <c r="G119" s="97" t="s">
        <v>286</v>
      </c>
      <c r="H119" s="9" t="s">
        <v>273</v>
      </c>
      <c r="I119" s="9" t="s">
        <v>374</v>
      </c>
      <c r="J119" s="97" t="s">
        <v>286</v>
      </c>
      <c r="K119" s="9" t="s">
        <v>408</v>
      </c>
      <c r="L119" s="9" t="s">
        <v>444</v>
      </c>
      <c r="M119" s="9" t="s">
        <v>456</v>
      </c>
      <c r="N119" s="97" t="s">
        <v>286</v>
      </c>
      <c r="O119" s="97" t="s">
        <v>286</v>
      </c>
      <c r="P119" s="97" t="s">
        <v>286</v>
      </c>
      <c r="Q119" s="97" t="s">
        <v>286</v>
      </c>
      <c r="R119" s="9" t="s">
        <v>685</v>
      </c>
      <c r="S119" s="97" t="s">
        <v>286</v>
      </c>
      <c r="T119" s="9" t="s">
        <v>702</v>
      </c>
      <c r="U119" s="9" t="s">
        <v>725</v>
      </c>
      <c r="V119" s="41" t="s">
        <v>286</v>
      </c>
      <c r="W119" s="41" t="s">
        <v>286</v>
      </c>
      <c r="X119" s="41" t="s">
        <v>286</v>
      </c>
      <c r="Y119" s="9" t="s">
        <v>773</v>
      </c>
      <c r="Z119" s="9" t="s">
        <v>707</v>
      </c>
      <c r="AA119" s="9" t="s">
        <v>707</v>
      </c>
      <c r="AB119" s="9" t="s">
        <v>707</v>
      </c>
      <c r="AC119" s="9"/>
      <c r="AD119" s="177" t="s">
        <v>286</v>
      </c>
    </row>
    <row r="120" spans="1:30" ht="60" x14ac:dyDescent="0.25">
      <c r="A120" s="265"/>
      <c r="B120" s="5" t="s">
        <v>42</v>
      </c>
      <c r="C120" s="131" t="s">
        <v>644</v>
      </c>
      <c r="D120" s="131" t="s">
        <v>644</v>
      </c>
      <c r="E120" s="9" t="s">
        <v>651</v>
      </c>
      <c r="F120" s="9" t="s">
        <v>655</v>
      </c>
      <c r="G120" s="97" t="s">
        <v>286</v>
      </c>
      <c r="H120" s="9" t="s">
        <v>661</v>
      </c>
      <c r="I120" s="9" t="s">
        <v>663</v>
      </c>
      <c r="J120" s="97" t="s">
        <v>286</v>
      </c>
      <c r="K120" s="9" t="s">
        <v>666</v>
      </c>
      <c r="L120" s="9" t="s">
        <v>675</v>
      </c>
      <c r="M120" s="9" t="s">
        <v>676</v>
      </c>
      <c r="N120" s="97" t="s">
        <v>286</v>
      </c>
      <c r="O120" s="97" t="s">
        <v>286</v>
      </c>
      <c r="P120" s="97" t="s">
        <v>286</v>
      </c>
      <c r="Q120" s="97" t="s">
        <v>286</v>
      </c>
      <c r="R120" s="28" t="s">
        <v>686</v>
      </c>
      <c r="S120" s="97" t="s">
        <v>286</v>
      </c>
      <c r="T120" s="28" t="s">
        <v>703</v>
      </c>
      <c r="U120" s="153" t="str">
        <f>$B7</f>
        <v>#### Clearing:
- not applicable</v>
      </c>
      <c r="V120" s="41" t="s">
        <v>286</v>
      </c>
      <c r="W120" s="41" t="s">
        <v>286</v>
      </c>
      <c r="X120" s="41" t="s">
        <v>286</v>
      </c>
      <c r="Y120" s="28" t="s">
        <v>772</v>
      </c>
      <c r="Z120" s="28" t="s">
        <v>803</v>
      </c>
      <c r="AA120" s="28" t="s">
        <v>803</v>
      </c>
      <c r="AB120" s="28" t="s">
        <v>803</v>
      </c>
      <c r="AC120" s="28"/>
      <c r="AD120" s="177" t="s">
        <v>286</v>
      </c>
    </row>
    <row r="121" spans="1:30" ht="75" x14ac:dyDescent="0.25">
      <c r="A121" s="245">
        <v>0</v>
      </c>
      <c r="B121" s="37" t="s">
        <v>1108</v>
      </c>
      <c r="C121" s="148" t="s">
        <v>1123</v>
      </c>
      <c r="D121" s="148" t="s">
        <v>1123</v>
      </c>
      <c r="E121" s="148" t="s">
        <v>1123</v>
      </c>
      <c r="F121" s="148" t="s">
        <v>1123</v>
      </c>
      <c r="G121" s="148" t="s">
        <v>1123</v>
      </c>
      <c r="H121" s="148" t="s">
        <v>1123</v>
      </c>
      <c r="I121" s="148" t="s">
        <v>1123</v>
      </c>
      <c r="J121" s="148"/>
      <c r="K121" s="148" t="s">
        <v>1123</v>
      </c>
      <c r="L121" s="148" t="s">
        <v>1123</v>
      </c>
      <c r="M121" s="148" t="s">
        <v>1123</v>
      </c>
      <c r="N121" s="148"/>
      <c r="O121" s="148"/>
      <c r="P121" s="148"/>
      <c r="Q121" s="148"/>
      <c r="R121" s="148" t="s">
        <v>1123</v>
      </c>
      <c r="S121" s="97"/>
      <c r="T121" s="148" t="s">
        <v>1123</v>
      </c>
      <c r="U121" s="148" t="s">
        <v>1123</v>
      </c>
      <c r="V121" s="41"/>
      <c r="W121" s="41"/>
      <c r="X121" s="41"/>
      <c r="Y121" s="148" t="s">
        <v>1123</v>
      </c>
      <c r="Z121" s="148" t="s">
        <v>1123</v>
      </c>
      <c r="AA121" s="148" t="s">
        <v>1123</v>
      </c>
      <c r="AB121" s="148" t="s">
        <v>1123</v>
      </c>
      <c r="AC121" s="28"/>
      <c r="AD121" s="177"/>
    </row>
    <row r="122" spans="1:30" x14ac:dyDescent="0.25">
      <c r="A122" s="38"/>
      <c r="B122" s="5"/>
      <c r="C122" s="26" t="s">
        <v>74</v>
      </c>
      <c r="D122" s="26" t="s">
        <v>106</v>
      </c>
      <c r="E122" s="34" t="s">
        <v>133</v>
      </c>
      <c r="F122" s="34" t="s">
        <v>168</v>
      </c>
      <c r="G122" s="97" t="s">
        <v>286</v>
      </c>
      <c r="H122" s="34" t="s">
        <v>274</v>
      </c>
      <c r="I122" s="34" t="s">
        <v>375</v>
      </c>
      <c r="J122" s="97" t="s">
        <v>286</v>
      </c>
      <c r="K122" s="34" t="s">
        <v>406</v>
      </c>
      <c r="L122" s="97"/>
      <c r="M122" s="97"/>
      <c r="N122" s="97"/>
      <c r="O122" s="97"/>
      <c r="P122" s="97"/>
      <c r="Q122" s="97"/>
      <c r="R122" s="34" t="s">
        <v>375</v>
      </c>
      <c r="S122" s="97"/>
      <c r="T122" s="34" t="s">
        <v>705</v>
      </c>
      <c r="U122" s="97"/>
      <c r="V122" s="97"/>
      <c r="W122" s="97"/>
      <c r="X122" s="97"/>
      <c r="Y122" s="34" t="s">
        <v>755</v>
      </c>
      <c r="Z122" s="34" t="s">
        <v>769</v>
      </c>
      <c r="AA122" s="34" t="s">
        <v>769</v>
      </c>
      <c r="AB122" s="34" t="s">
        <v>769</v>
      </c>
      <c r="AC122" s="34"/>
      <c r="AD122" s="177"/>
    </row>
    <row r="123" spans="1:30" ht="225" x14ac:dyDescent="0.25">
      <c r="A123" s="38"/>
      <c r="B123" s="5"/>
      <c r="C123" s="131" t="s">
        <v>75</v>
      </c>
      <c r="D123" s="161" t="s">
        <v>849</v>
      </c>
      <c r="E123" s="177" t="s">
        <v>134</v>
      </c>
      <c r="F123" s="177" t="s">
        <v>169</v>
      </c>
      <c r="G123" s="97" t="s">
        <v>286</v>
      </c>
      <c r="H123" s="177" t="s">
        <v>275</v>
      </c>
      <c r="I123" s="177" t="s">
        <v>376</v>
      </c>
      <c r="J123" s="97" t="s">
        <v>286</v>
      </c>
      <c r="K123" s="177" t="s">
        <v>407</v>
      </c>
      <c r="L123" s="97"/>
      <c r="M123" s="97"/>
      <c r="N123" s="97"/>
      <c r="O123" s="97"/>
      <c r="P123" s="97"/>
      <c r="Q123" s="97"/>
      <c r="R123" s="177" t="s">
        <v>1021</v>
      </c>
      <c r="S123" s="97"/>
      <c r="T123" s="177" t="s">
        <v>706</v>
      </c>
      <c r="U123" s="97"/>
      <c r="V123" s="97"/>
      <c r="W123" s="97"/>
      <c r="X123" s="97"/>
      <c r="Y123" s="177" t="s">
        <v>757</v>
      </c>
      <c r="Z123" s="177" t="s">
        <v>768</v>
      </c>
      <c r="AA123" s="177" t="s">
        <v>782</v>
      </c>
      <c r="AB123" s="177" t="s">
        <v>793</v>
      </c>
      <c r="AC123" s="177"/>
      <c r="AD123" s="97"/>
    </row>
    <row r="124" spans="1:30" ht="90" x14ac:dyDescent="0.25">
      <c r="A124" s="38"/>
      <c r="B124" s="5"/>
      <c r="C124" s="131" t="s">
        <v>80</v>
      </c>
      <c r="D124" s="131" t="s">
        <v>80</v>
      </c>
      <c r="E124" s="9" t="s">
        <v>135</v>
      </c>
      <c r="F124" s="9" t="s">
        <v>170</v>
      </c>
      <c r="G124" s="97" t="s">
        <v>286</v>
      </c>
      <c r="H124" s="9" t="s">
        <v>276</v>
      </c>
      <c r="I124" s="9" t="s">
        <v>377</v>
      </c>
      <c r="J124" s="97" t="s">
        <v>286</v>
      </c>
      <c r="K124" s="9" t="s">
        <v>409</v>
      </c>
      <c r="L124" s="97"/>
      <c r="M124" s="97"/>
      <c r="N124" s="97"/>
      <c r="O124" s="97"/>
      <c r="P124" s="97"/>
      <c r="Q124" s="97"/>
      <c r="R124" s="9" t="s">
        <v>1022</v>
      </c>
      <c r="S124" s="97"/>
      <c r="T124" s="9" t="s">
        <v>708</v>
      </c>
      <c r="U124" s="97"/>
      <c r="V124" s="97"/>
      <c r="W124" s="97"/>
      <c r="X124" s="97"/>
      <c r="Y124" s="9" t="s">
        <v>776</v>
      </c>
      <c r="Z124" s="9" t="s">
        <v>784</v>
      </c>
      <c r="AA124" s="9" t="s">
        <v>784</v>
      </c>
      <c r="AB124" s="9" t="s">
        <v>784</v>
      </c>
      <c r="AC124" s="9"/>
      <c r="AD124" s="97"/>
    </row>
    <row r="125" spans="1:30" ht="45" x14ac:dyDescent="0.25">
      <c r="A125" s="38"/>
      <c r="B125" s="5"/>
      <c r="C125" s="131" t="s">
        <v>645</v>
      </c>
      <c r="D125" s="131" t="s">
        <v>649</v>
      </c>
      <c r="E125" s="9" t="s">
        <v>652</v>
      </c>
      <c r="F125" s="9" t="s">
        <v>656</v>
      </c>
      <c r="G125" s="97" t="s">
        <v>286</v>
      </c>
      <c r="H125" s="9" t="s">
        <v>662</v>
      </c>
      <c r="I125" s="9" t="s">
        <v>664</v>
      </c>
      <c r="J125" s="97" t="s">
        <v>286</v>
      </c>
      <c r="K125" s="9" t="s">
        <v>674</v>
      </c>
      <c r="L125" s="97"/>
      <c r="M125" s="97"/>
      <c r="N125" s="97"/>
      <c r="O125" s="97"/>
      <c r="P125" s="97"/>
      <c r="Q125" s="97"/>
      <c r="R125" s="28" t="s">
        <v>1023</v>
      </c>
      <c r="S125" s="97"/>
      <c r="T125" s="28" t="s">
        <v>718</v>
      </c>
      <c r="U125" s="97"/>
      <c r="V125" s="97"/>
      <c r="W125" s="97"/>
      <c r="X125" s="97"/>
      <c r="Y125" s="28" t="s">
        <v>774</v>
      </c>
      <c r="Z125" s="28" t="s">
        <v>802</v>
      </c>
      <c r="AA125" s="28" t="s">
        <v>802</v>
      </c>
      <c r="AB125" s="28" t="s">
        <v>802</v>
      </c>
      <c r="AC125" s="28"/>
      <c r="AD125" s="97"/>
    </row>
    <row r="126" spans="1:30" ht="75" x14ac:dyDescent="0.25">
      <c r="A126" s="245"/>
      <c r="B126" s="5"/>
      <c r="C126" s="148" t="s">
        <v>1123</v>
      </c>
      <c r="D126" s="148" t="s">
        <v>1123</v>
      </c>
      <c r="E126" s="148" t="s">
        <v>1123</v>
      </c>
      <c r="F126" s="148" t="s">
        <v>1123</v>
      </c>
      <c r="G126" s="97"/>
      <c r="H126" s="148" t="s">
        <v>1123</v>
      </c>
      <c r="I126" s="148" t="s">
        <v>1123</v>
      </c>
      <c r="J126" s="97"/>
      <c r="K126" s="148" t="s">
        <v>1123</v>
      </c>
      <c r="L126" s="97"/>
      <c r="M126" s="97"/>
      <c r="N126" s="97"/>
      <c r="O126" s="97"/>
      <c r="P126" s="97"/>
      <c r="Q126" s="97"/>
      <c r="R126" s="148" t="s">
        <v>1123</v>
      </c>
      <c r="S126" s="97"/>
      <c r="T126" s="148" t="s">
        <v>1111</v>
      </c>
      <c r="U126" s="97"/>
      <c r="V126" s="97"/>
      <c r="W126" s="97"/>
      <c r="X126" s="97"/>
      <c r="Y126" s="148" t="s">
        <v>1123</v>
      </c>
      <c r="Z126" s="148" t="s">
        <v>1123</v>
      </c>
      <c r="AA126" s="148" t="s">
        <v>1123</v>
      </c>
      <c r="AB126" s="148" t="s">
        <v>1123</v>
      </c>
      <c r="AC126" s="28"/>
      <c r="AD126" s="97"/>
    </row>
    <row r="127" spans="1:30" x14ac:dyDescent="0.25">
      <c r="A127" s="38"/>
      <c r="B127" s="5"/>
      <c r="C127" s="26" t="s">
        <v>76</v>
      </c>
      <c r="D127" s="26" t="s">
        <v>854</v>
      </c>
      <c r="E127" s="34" t="s">
        <v>136</v>
      </c>
      <c r="F127" s="34" t="s">
        <v>171</v>
      </c>
      <c r="G127" s="97" t="s">
        <v>286</v>
      </c>
      <c r="H127" s="34" t="s">
        <v>277</v>
      </c>
      <c r="I127" s="34" t="s">
        <v>379</v>
      </c>
      <c r="J127" s="97" t="s">
        <v>286</v>
      </c>
      <c r="K127" s="34" t="s">
        <v>410</v>
      </c>
      <c r="L127" s="97"/>
      <c r="M127" s="97"/>
      <c r="N127" s="97"/>
      <c r="O127" s="97"/>
      <c r="P127" s="97"/>
      <c r="Q127" s="97"/>
      <c r="R127" s="34" t="s">
        <v>379</v>
      </c>
      <c r="S127" s="97"/>
      <c r="T127" s="34" t="s">
        <v>709</v>
      </c>
      <c r="U127" s="97"/>
      <c r="V127" s="97"/>
      <c r="W127" s="97"/>
      <c r="X127" s="97"/>
      <c r="Y127" s="34" t="s">
        <v>754</v>
      </c>
      <c r="Z127" s="34" t="s">
        <v>766</v>
      </c>
      <c r="AA127" s="34" t="s">
        <v>766</v>
      </c>
      <c r="AB127" s="34" t="s">
        <v>766</v>
      </c>
      <c r="AD127" s="97"/>
    </row>
    <row r="128" spans="1:30" ht="225" x14ac:dyDescent="0.25">
      <c r="A128" s="38"/>
      <c r="B128" s="5"/>
      <c r="C128" s="131" t="s">
        <v>78</v>
      </c>
      <c r="D128" s="161" t="s">
        <v>855</v>
      </c>
      <c r="E128" s="177" t="s">
        <v>137</v>
      </c>
      <c r="F128" s="177" t="s">
        <v>172</v>
      </c>
      <c r="G128" s="97" t="s">
        <v>286</v>
      </c>
      <c r="H128" s="177" t="s">
        <v>278</v>
      </c>
      <c r="I128" s="177" t="s">
        <v>378</v>
      </c>
      <c r="J128" s="97" t="s">
        <v>286</v>
      </c>
      <c r="K128" s="177" t="s">
        <v>411</v>
      </c>
      <c r="L128" s="97"/>
      <c r="M128" s="97"/>
      <c r="N128" s="97"/>
      <c r="O128" s="97"/>
      <c r="P128" s="97"/>
      <c r="Q128" s="97"/>
      <c r="R128" s="177" t="s">
        <v>1024</v>
      </c>
      <c r="S128" s="97"/>
      <c r="T128" s="177" t="s">
        <v>711</v>
      </c>
      <c r="U128" s="97"/>
      <c r="V128" s="97"/>
      <c r="W128" s="97"/>
      <c r="X128" s="97"/>
      <c r="Y128" s="177" t="s">
        <v>758</v>
      </c>
      <c r="Z128" s="177" t="s">
        <v>767</v>
      </c>
      <c r="AA128" s="177" t="s">
        <v>783</v>
      </c>
      <c r="AB128" s="177" t="s">
        <v>794</v>
      </c>
      <c r="AD128" s="97"/>
    </row>
    <row r="129" spans="1:30" ht="90" x14ac:dyDescent="0.25">
      <c r="A129" s="38"/>
      <c r="B129" s="5"/>
      <c r="C129" s="131" t="s">
        <v>79</v>
      </c>
      <c r="D129" s="131" t="s">
        <v>80</v>
      </c>
      <c r="E129" s="9" t="s">
        <v>138</v>
      </c>
      <c r="F129" s="9" t="s">
        <v>173</v>
      </c>
      <c r="G129" s="97" t="s">
        <v>286</v>
      </c>
      <c r="H129" s="9" t="s">
        <v>283</v>
      </c>
      <c r="I129" s="9" t="s">
        <v>380</v>
      </c>
      <c r="J129" s="97" t="s">
        <v>286</v>
      </c>
      <c r="K129" s="9" t="s">
        <v>409</v>
      </c>
      <c r="L129" s="97"/>
      <c r="M129" s="97"/>
      <c r="N129" s="97"/>
      <c r="O129" s="97"/>
      <c r="P129" s="97"/>
      <c r="Q129" s="97"/>
      <c r="R129" s="9" t="s">
        <v>1025</v>
      </c>
      <c r="S129" s="97"/>
      <c r="T129" s="9" t="s">
        <v>708</v>
      </c>
      <c r="U129" s="97"/>
      <c r="V129" s="97"/>
      <c r="W129" s="97"/>
      <c r="X129" s="97"/>
      <c r="Y129" s="9" t="s">
        <v>777</v>
      </c>
      <c r="Z129" s="9" t="s">
        <v>380</v>
      </c>
      <c r="AA129" s="9" t="s">
        <v>380</v>
      </c>
      <c r="AB129" s="9" t="s">
        <v>380</v>
      </c>
      <c r="AD129" s="97"/>
    </row>
    <row r="130" spans="1:30" ht="45" x14ac:dyDescent="0.25">
      <c r="A130" s="38"/>
      <c r="B130" s="5"/>
      <c r="C130" s="131" t="s">
        <v>646</v>
      </c>
      <c r="D130" s="131" t="s">
        <v>868</v>
      </c>
      <c r="E130" s="9" t="s">
        <v>653</v>
      </c>
      <c r="F130" s="9" t="s">
        <v>657</v>
      </c>
      <c r="G130" s="97" t="s">
        <v>286</v>
      </c>
      <c r="H130" s="9" t="s">
        <v>659</v>
      </c>
      <c r="I130" s="9" t="s">
        <v>665</v>
      </c>
      <c r="J130" s="97" t="s">
        <v>286</v>
      </c>
      <c r="K130" s="9" t="s">
        <v>667</v>
      </c>
      <c r="L130" s="97"/>
      <c r="M130" s="97"/>
      <c r="N130" s="97"/>
      <c r="O130" s="97"/>
      <c r="P130" s="97"/>
      <c r="Q130" s="97"/>
      <c r="R130" s="28" t="s">
        <v>1026</v>
      </c>
      <c r="S130" s="97"/>
      <c r="T130" s="28" t="s">
        <v>717</v>
      </c>
      <c r="U130" s="97"/>
      <c r="V130" s="97"/>
      <c r="W130" s="97"/>
      <c r="X130" s="97"/>
      <c r="Y130" s="28" t="s">
        <v>775</v>
      </c>
      <c r="Z130" s="28" t="s">
        <v>801</v>
      </c>
      <c r="AA130" s="28" t="s">
        <v>801</v>
      </c>
      <c r="AB130" s="28" t="s">
        <v>801</v>
      </c>
      <c r="AD130" s="97"/>
    </row>
    <row r="131" spans="1:30" ht="75" x14ac:dyDescent="0.25">
      <c r="A131" s="245"/>
      <c r="B131" s="5"/>
      <c r="C131" s="148" t="s">
        <v>1123</v>
      </c>
      <c r="D131" s="148" t="s">
        <v>1123</v>
      </c>
      <c r="E131" s="148" t="s">
        <v>1123</v>
      </c>
      <c r="F131" s="148" t="s">
        <v>1123</v>
      </c>
      <c r="G131" s="97"/>
      <c r="H131" s="148" t="s">
        <v>1123</v>
      </c>
      <c r="I131" s="148" t="s">
        <v>1123</v>
      </c>
      <c r="J131" s="97"/>
      <c r="K131" s="148" t="s">
        <v>1123</v>
      </c>
      <c r="L131" s="97"/>
      <c r="M131" s="97"/>
      <c r="N131" s="97"/>
      <c r="O131" s="97"/>
      <c r="P131" s="97"/>
      <c r="Q131" s="97"/>
      <c r="R131" s="148" t="s">
        <v>1123</v>
      </c>
      <c r="S131" s="97"/>
      <c r="T131" s="148" t="s">
        <v>1123</v>
      </c>
      <c r="U131" s="97"/>
      <c r="V131" s="97"/>
      <c r="W131" s="97"/>
      <c r="X131" s="97"/>
      <c r="Y131" s="148" t="s">
        <v>1123</v>
      </c>
      <c r="Z131" s="148" t="s">
        <v>1123</v>
      </c>
      <c r="AA131" s="148" t="s">
        <v>1123</v>
      </c>
      <c r="AB131" s="148" t="s">
        <v>1123</v>
      </c>
      <c r="AD131" s="97"/>
    </row>
    <row r="132" spans="1:30" x14ac:dyDescent="0.25">
      <c r="A132" s="38"/>
      <c r="B132" s="5"/>
      <c r="C132" s="26" t="s">
        <v>77</v>
      </c>
      <c r="D132" s="26" t="s">
        <v>107</v>
      </c>
      <c r="E132" s="34" t="s">
        <v>139</v>
      </c>
      <c r="F132" s="34" t="s">
        <v>174</v>
      </c>
      <c r="G132" s="97"/>
      <c r="H132" s="34" t="s">
        <v>279</v>
      </c>
      <c r="I132" s="97"/>
      <c r="J132" s="97"/>
      <c r="K132" s="34" t="s">
        <v>412</v>
      </c>
      <c r="L132" s="97"/>
      <c r="M132" s="97"/>
      <c r="N132" s="97"/>
      <c r="O132" s="97"/>
      <c r="P132" s="97"/>
      <c r="Q132" s="97"/>
      <c r="R132" s="97"/>
      <c r="S132" s="97"/>
      <c r="T132" s="34" t="s">
        <v>710</v>
      </c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</row>
    <row r="133" spans="1:30" ht="180" x14ac:dyDescent="0.25">
      <c r="A133" s="38"/>
      <c r="B133" s="5"/>
      <c r="C133" s="131" t="s">
        <v>81</v>
      </c>
      <c r="D133" s="161" t="s">
        <v>850</v>
      </c>
      <c r="E133" s="177" t="s">
        <v>140</v>
      </c>
      <c r="F133" s="177" t="s">
        <v>175</v>
      </c>
      <c r="G133" s="97"/>
      <c r="H133" s="177" t="s">
        <v>280</v>
      </c>
      <c r="I133" s="97"/>
      <c r="J133" s="97"/>
      <c r="K133" s="177" t="s">
        <v>413</v>
      </c>
      <c r="L133" s="97"/>
      <c r="M133" s="97"/>
      <c r="N133" s="97"/>
      <c r="O133" s="97"/>
      <c r="P133" s="97"/>
      <c r="Q133" s="97"/>
      <c r="R133" s="97"/>
      <c r="S133" s="97"/>
      <c r="T133" s="177" t="s">
        <v>712</v>
      </c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</row>
    <row r="134" spans="1:30" ht="90" x14ac:dyDescent="0.25">
      <c r="A134" s="38"/>
      <c r="B134" s="5"/>
      <c r="C134" s="131" t="s">
        <v>82</v>
      </c>
      <c r="D134" s="131" t="s">
        <v>80</v>
      </c>
      <c r="E134" s="9" t="s">
        <v>141</v>
      </c>
      <c r="F134" s="9" t="s">
        <v>282</v>
      </c>
      <c r="G134" s="97"/>
      <c r="H134" s="9" t="s">
        <v>281</v>
      </c>
      <c r="I134" s="97"/>
      <c r="J134" s="97"/>
      <c r="K134" s="9" t="s">
        <v>409</v>
      </c>
      <c r="L134" s="97"/>
      <c r="M134" s="97"/>
      <c r="N134" s="97"/>
      <c r="O134" s="97"/>
      <c r="P134" s="97"/>
      <c r="Q134" s="97"/>
      <c r="R134" s="97"/>
      <c r="S134" s="97"/>
      <c r="T134" s="9" t="s">
        <v>377</v>
      </c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</row>
    <row r="135" spans="1:30" ht="45" x14ac:dyDescent="0.25">
      <c r="A135" s="38"/>
      <c r="B135" s="5"/>
      <c r="C135" s="131" t="s">
        <v>647</v>
      </c>
      <c r="D135" s="131" t="s">
        <v>650</v>
      </c>
      <c r="E135" s="9" t="s">
        <v>654</v>
      </c>
      <c r="F135" s="9" t="s">
        <v>658</v>
      </c>
      <c r="G135" s="97"/>
      <c r="H135" s="9" t="s">
        <v>660</v>
      </c>
      <c r="I135" s="97"/>
      <c r="J135" s="97"/>
      <c r="K135" s="9" t="s">
        <v>668</v>
      </c>
      <c r="L135" s="97"/>
      <c r="M135" s="97"/>
      <c r="N135" s="97"/>
      <c r="O135" s="97"/>
      <c r="P135" s="97"/>
      <c r="Q135" s="97"/>
      <c r="R135" s="97"/>
      <c r="S135" s="97"/>
      <c r="T135" s="9" t="s">
        <v>716</v>
      </c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</row>
    <row r="136" spans="1:30" ht="75" x14ac:dyDescent="0.25">
      <c r="A136" s="245"/>
      <c r="B136" s="5"/>
      <c r="C136" s="148" t="s">
        <v>1123</v>
      </c>
      <c r="D136" s="148" t="s">
        <v>1123</v>
      </c>
      <c r="E136" s="148" t="s">
        <v>1123</v>
      </c>
      <c r="F136" s="148" t="s">
        <v>1123</v>
      </c>
      <c r="G136" s="97"/>
      <c r="H136" s="148" t="s">
        <v>1123</v>
      </c>
      <c r="I136" s="97"/>
      <c r="J136" s="97"/>
      <c r="K136" s="148" t="s">
        <v>1123</v>
      </c>
      <c r="L136" s="97"/>
      <c r="M136" s="97"/>
      <c r="N136" s="97"/>
      <c r="O136" s="97"/>
      <c r="P136" s="97"/>
      <c r="Q136" s="97"/>
      <c r="R136" s="97"/>
      <c r="S136" s="97"/>
      <c r="T136" s="148" t="s">
        <v>1123</v>
      </c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</row>
    <row r="137" spans="1:30" x14ac:dyDescent="0.25">
      <c r="A137" s="38"/>
      <c r="B137" s="5"/>
      <c r="C137" s="131"/>
      <c r="D137" s="26" t="s">
        <v>76</v>
      </c>
      <c r="E137" s="97"/>
      <c r="F137" s="97"/>
      <c r="G137" s="97"/>
      <c r="H137" s="97"/>
      <c r="I137" s="97"/>
      <c r="J137" s="97"/>
      <c r="K137" s="34" t="s">
        <v>414</v>
      </c>
      <c r="L137" s="97"/>
      <c r="M137" s="97"/>
      <c r="N137" s="97"/>
      <c r="O137" s="97"/>
      <c r="P137" s="97"/>
      <c r="Q137" s="97"/>
      <c r="R137" s="97"/>
      <c r="S137" s="97"/>
      <c r="T137" s="34" t="s">
        <v>713</v>
      </c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</row>
    <row r="138" spans="1:30" ht="180" x14ac:dyDescent="0.25">
      <c r="A138" s="38"/>
      <c r="B138" s="5"/>
      <c r="C138" s="131"/>
      <c r="D138" s="161" t="s">
        <v>851</v>
      </c>
      <c r="E138" s="97"/>
      <c r="F138" s="97"/>
      <c r="G138" s="97"/>
      <c r="H138" s="97"/>
      <c r="I138" s="97"/>
      <c r="J138" s="97"/>
      <c r="K138" s="177" t="s">
        <v>415</v>
      </c>
      <c r="L138" s="97"/>
      <c r="M138" s="97"/>
      <c r="N138" s="97"/>
      <c r="O138" s="97"/>
      <c r="P138" s="97"/>
      <c r="Q138" s="97"/>
      <c r="R138" s="97"/>
      <c r="S138" s="97"/>
      <c r="T138" s="177" t="s">
        <v>714</v>
      </c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</row>
    <row r="139" spans="1:30" ht="90" x14ac:dyDescent="0.25">
      <c r="A139" s="38"/>
      <c r="B139" s="5"/>
      <c r="C139" s="131"/>
      <c r="D139" s="131" t="s">
        <v>79</v>
      </c>
      <c r="E139" s="97"/>
      <c r="F139" s="97"/>
      <c r="G139" s="97"/>
      <c r="H139" s="97"/>
      <c r="I139" s="97"/>
      <c r="J139" s="97"/>
      <c r="K139" s="9" t="s">
        <v>409</v>
      </c>
      <c r="L139" s="97"/>
      <c r="M139" s="97"/>
      <c r="N139" s="97"/>
      <c r="O139" s="97"/>
      <c r="P139" s="97"/>
      <c r="Q139" s="97"/>
      <c r="R139" s="97"/>
      <c r="S139" s="97"/>
      <c r="T139" s="9" t="s">
        <v>380</v>
      </c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</row>
    <row r="140" spans="1:30" ht="45" x14ac:dyDescent="0.25">
      <c r="A140" s="38"/>
      <c r="B140" s="5"/>
      <c r="C140" s="131"/>
      <c r="D140" s="131" t="s">
        <v>646</v>
      </c>
      <c r="E140" s="97"/>
      <c r="F140" s="97"/>
      <c r="G140" s="97"/>
      <c r="H140" s="97"/>
      <c r="I140" s="97"/>
      <c r="J140" s="97"/>
      <c r="K140" s="9" t="s">
        <v>669</v>
      </c>
      <c r="L140" s="97"/>
      <c r="M140" s="97"/>
      <c r="N140" s="97"/>
      <c r="O140" s="97"/>
      <c r="P140" s="97"/>
      <c r="Q140" s="97"/>
      <c r="R140" s="97"/>
      <c r="S140" s="97"/>
      <c r="T140" s="9" t="s">
        <v>715</v>
      </c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</row>
    <row r="141" spans="1:30" ht="75" x14ac:dyDescent="0.25">
      <c r="A141" s="245"/>
      <c r="B141" s="5"/>
      <c r="C141" s="131"/>
      <c r="D141" s="148" t="s">
        <v>1123</v>
      </c>
      <c r="E141" s="97"/>
      <c r="F141" s="97"/>
      <c r="G141" s="97"/>
      <c r="H141" s="97"/>
      <c r="I141" s="97"/>
      <c r="J141" s="97"/>
      <c r="K141" s="148" t="s">
        <v>1123</v>
      </c>
      <c r="L141" s="97"/>
      <c r="M141" s="97"/>
      <c r="N141" s="97"/>
      <c r="O141" s="97"/>
      <c r="P141" s="97"/>
      <c r="Q141" s="97"/>
      <c r="R141" s="97"/>
      <c r="S141" s="97"/>
      <c r="T141" s="148" t="s">
        <v>1123</v>
      </c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</row>
    <row r="142" spans="1:30" x14ac:dyDescent="0.25">
      <c r="A142" s="38"/>
      <c r="B142" s="5"/>
      <c r="C142" s="131"/>
      <c r="D142" s="26" t="s">
        <v>77</v>
      </c>
      <c r="E142" s="97"/>
      <c r="F142" s="97"/>
      <c r="G142" s="97"/>
      <c r="H142" s="97"/>
      <c r="I142" s="97"/>
      <c r="J142" s="97"/>
      <c r="K142" s="34" t="s">
        <v>416</v>
      </c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</row>
    <row r="143" spans="1:30" ht="180" x14ac:dyDescent="0.25">
      <c r="A143" s="38"/>
      <c r="B143" s="5"/>
      <c r="C143" s="131"/>
      <c r="D143" s="161" t="s">
        <v>852</v>
      </c>
      <c r="E143" s="97"/>
      <c r="F143" s="97"/>
      <c r="G143" s="97"/>
      <c r="H143" s="97"/>
      <c r="I143" s="97"/>
      <c r="J143" s="97"/>
      <c r="K143" s="177" t="s">
        <v>417</v>
      </c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</row>
    <row r="144" spans="1:30" ht="90" x14ac:dyDescent="0.25">
      <c r="A144" s="38"/>
      <c r="B144" s="5"/>
      <c r="C144" s="131"/>
      <c r="D144" s="131" t="s">
        <v>82</v>
      </c>
      <c r="E144" s="97"/>
      <c r="F144" s="97"/>
      <c r="G144" s="97"/>
      <c r="H144" s="97"/>
      <c r="I144" s="97"/>
      <c r="J144" s="97"/>
      <c r="K144" s="9" t="s">
        <v>409</v>
      </c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</row>
    <row r="145" spans="1:30" ht="45" x14ac:dyDescent="0.25">
      <c r="A145" s="38"/>
      <c r="B145" s="5"/>
      <c r="C145" s="131"/>
      <c r="D145" s="131" t="s">
        <v>647</v>
      </c>
      <c r="E145" s="97"/>
      <c r="F145" s="97"/>
      <c r="G145" s="97"/>
      <c r="H145" s="97"/>
      <c r="I145" s="97"/>
      <c r="J145" s="97"/>
      <c r="K145" s="9" t="s">
        <v>670</v>
      </c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</row>
    <row r="146" spans="1:30" ht="75" x14ac:dyDescent="0.25">
      <c r="A146" s="245"/>
      <c r="B146" s="5"/>
      <c r="C146" s="131"/>
      <c r="D146" s="148" t="s">
        <v>1123</v>
      </c>
      <c r="E146" s="97"/>
      <c r="F146" s="97"/>
      <c r="G146" s="97"/>
      <c r="H146" s="97"/>
      <c r="I146" s="97"/>
      <c r="J146" s="97"/>
      <c r="K146" s="148" t="s">
        <v>1123</v>
      </c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</row>
    <row r="147" spans="1:30" x14ac:dyDescent="0.25">
      <c r="A147" s="38"/>
      <c r="B147" s="5"/>
      <c r="C147" s="131"/>
      <c r="D147" s="131"/>
      <c r="E147" s="97"/>
      <c r="F147" s="97"/>
      <c r="G147" s="97"/>
      <c r="H147" s="97"/>
      <c r="I147" s="97"/>
      <c r="J147" s="97"/>
      <c r="K147" s="34" t="s">
        <v>418</v>
      </c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</row>
    <row r="148" spans="1:30" ht="180" x14ac:dyDescent="0.25">
      <c r="A148" s="38"/>
      <c r="B148" s="5"/>
      <c r="C148" s="131"/>
      <c r="D148" s="131"/>
      <c r="E148" s="97"/>
      <c r="F148" s="97"/>
      <c r="G148" s="97"/>
      <c r="H148" s="97"/>
      <c r="I148" s="97"/>
      <c r="J148" s="97"/>
      <c r="K148" s="177" t="s">
        <v>419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</row>
    <row r="149" spans="1:30" ht="90" x14ac:dyDescent="0.25">
      <c r="A149" s="38"/>
      <c r="B149" s="5"/>
      <c r="C149" s="131"/>
      <c r="D149" s="131"/>
      <c r="E149" s="97"/>
      <c r="F149" s="97"/>
      <c r="G149" s="97"/>
      <c r="H149" s="97"/>
      <c r="I149" s="97"/>
      <c r="J149" s="97"/>
      <c r="K149" s="9" t="s">
        <v>409</v>
      </c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</row>
    <row r="150" spans="1:30" ht="45" x14ac:dyDescent="0.25">
      <c r="A150" s="38"/>
      <c r="B150" s="5"/>
      <c r="C150" s="131"/>
      <c r="D150" s="131"/>
      <c r="E150" s="97"/>
      <c r="F150" s="97"/>
      <c r="G150" s="97"/>
      <c r="H150" s="97"/>
      <c r="I150" s="97"/>
      <c r="J150" s="97"/>
      <c r="K150" s="9" t="s">
        <v>671</v>
      </c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</row>
    <row r="151" spans="1:30" ht="75" x14ac:dyDescent="0.25">
      <c r="A151" s="245"/>
      <c r="B151" s="5"/>
      <c r="C151" s="131"/>
      <c r="D151" s="131"/>
      <c r="E151" s="97"/>
      <c r="F151" s="97"/>
      <c r="G151" s="97"/>
      <c r="H151" s="97"/>
      <c r="I151" s="97"/>
      <c r="J151" s="97"/>
      <c r="K151" s="148" t="s">
        <v>1123</v>
      </c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</row>
    <row r="152" spans="1:30" x14ac:dyDescent="0.25">
      <c r="A152" s="38"/>
      <c r="B152" s="5"/>
      <c r="C152" s="174"/>
      <c r="G152" s="97" t="s">
        <v>286</v>
      </c>
      <c r="J152" s="97" t="s">
        <v>286</v>
      </c>
      <c r="K152" s="34" t="s">
        <v>421</v>
      </c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</row>
    <row r="153" spans="1:30" ht="195" x14ac:dyDescent="0.25">
      <c r="A153" s="38"/>
      <c r="B153" s="5"/>
      <c r="C153" s="174"/>
      <c r="G153" s="97" t="s">
        <v>286</v>
      </c>
      <c r="J153" s="97" t="s">
        <v>286</v>
      </c>
      <c r="K153" s="177" t="s">
        <v>420</v>
      </c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</row>
    <row r="154" spans="1:30" ht="75" x14ac:dyDescent="0.25">
      <c r="A154" s="38"/>
      <c r="B154" s="5"/>
      <c r="C154" s="174"/>
      <c r="G154" s="97" t="s">
        <v>286</v>
      </c>
      <c r="J154" s="97" t="s">
        <v>286</v>
      </c>
      <c r="K154" s="9" t="s">
        <v>422</v>
      </c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</row>
    <row r="155" spans="1:30" ht="30" x14ac:dyDescent="0.25">
      <c r="A155" s="38"/>
      <c r="B155" s="5"/>
      <c r="C155" s="174"/>
      <c r="G155" s="97" t="s">
        <v>286</v>
      </c>
      <c r="J155" s="97" t="s">
        <v>286</v>
      </c>
      <c r="K155" s="9" t="s">
        <v>672</v>
      </c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</row>
    <row r="156" spans="1:30" ht="75" x14ac:dyDescent="0.25">
      <c r="A156" s="245"/>
      <c r="B156" s="5"/>
      <c r="C156" s="174"/>
      <c r="G156" s="97"/>
      <c r="J156" s="97"/>
      <c r="K156" s="148" t="s">
        <v>1123</v>
      </c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</row>
    <row r="157" spans="1:30" x14ac:dyDescent="0.25">
      <c r="A157" s="38"/>
      <c r="B157" s="5"/>
      <c r="C157" s="174"/>
      <c r="G157" s="97" t="s">
        <v>286</v>
      </c>
      <c r="J157" s="97" t="s">
        <v>286</v>
      </c>
      <c r="K157" s="34" t="s">
        <v>423</v>
      </c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</row>
    <row r="158" spans="1:30" ht="180" x14ac:dyDescent="0.25">
      <c r="A158" s="38"/>
      <c r="B158" s="5"/>
      <c r="C158" s="174"/>
      <c r="G158" s="97" t="s">
        <v>286</v>
      </c>
      <c r="J158" s="97" t="s">
        <v>286</v>
      </c>
      <c r="K158" s="177" t="s">
        <v>424</v>
      </c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</row>
    <row r="159" spans="1:30" ht="75" x14ac:dyDescent="0.25">
      <c r="A159" s="38"/>
      <c r="B159" s="5"/>
      <c r="C159" s="174"/>
      <c r="G159" s="97" t="s">
        <v>286</v>
      </c>
      <c r="J159" s="97" t="s">
        <v>286</v>
      </c>
      <c r="K159" s="9" t="s">
        <v>425</v>
      </c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</row>
    <row r="160" spans="1:30" s="22" customFormat="1" ht="30" x14ac:dyDescent="0.25">
      <c r="A160" s="152"/>
      <c r="B160" s="6"/>
      <c r="C160" s="175"/>
      <c r="D160" s="171"/>
      <c r="E160" s="180"/>
      <c r="F160" s="180"/>
      <c r="G160" s="39" t="s">
        <v>286</v>
      </c>
      <c r="H160" s="180"/>
      <c r="I160" s="180"/>
      <c r="J160" s="39" t="s">
        <v>286</v>
      </c>
      <c r="K160" s="10" t="s">
        <v>673</v>
      </c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s="90" customFormat="1" ht="75" x14ac:dyDescent="0.25">
      <c r="A161" s="251"/>
      <c r="B161" s="252"/>
      <c r="C161" s="253"/>
      <c r="D161" s="91"/>
      <c r="E161" s="254"/>
      <c r="F161" s="254"/>
      <c r="G161" s="255"/>
      <c r="H161" s="254"/>
      <c r="I161" s="254"/>
      <c r="J161" s="255"/>
      <c r="K161" s="148" t="s">
        <v>1123</v>
      </c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</row>
    <row r="162" spans="1:30" s="44" customFormat="1" x14ac:dyDescent="0.25">
      <c r="A162" s="264" t="s">
        <v>428</v>
      </c>
      <c r="B162" s="48" t="s">
        <v>429</v>
      </c>
      <c r="C162" s="45" t="s">
        <v>429</v>
      </c>
      <c r="D162" s="45" t="s">
        <v>429</v>
      </c>
      <c r="E162" s="46" t="s">
        <v>429</v>
      </c>
      <c r="F162" s="46" t="s">
        <v>429</v>
      </c>
      <c r="G162" s="46" t="s">
        <v>429</v>
      </c>
      <c r="H162" s="46" t="s">
        <v>429</v>
      </c>
      <c r="I162" s="46" t="s">
        <v>429</v>
      </c>
      <c r="J162" s="46" t="s">
        <v>429</v>
      </c>
      <c r="K162" s="46" t="s">
        <v>429</v>
      </c>
      <c r="L162" s="46" t="s">
        <v>429</v>
      </c>
      <c r="M162" s="46" t="s">
        <v>429</v>
      </c>
      <c r="N162" s="46" t="s">
        <v>429</v>
      </c>
      <c r="O162" s="46" t="s">
        <v>429</v>
      </c>
      <c r="P162" s="46" t="s">
        <v>429</v>
      </c>
      <c r="Q162" s="46" t="s">
        <v>429</v>
      </c>
      <c r="R162" s="46" t="s">
        <v>429</v>
      </c>
      <c r="S162" s="46" t="s">
        <v>429</v>
      </c>
      <c r="T162" s="46" t="s">
        <v>429</v>
      </c>
      <c r="U162" s="46" t="s">
        <v>429</v>
      </c>
      <c r="V162" s="46" t="s">
        <v>429</v>
      </c>
      <c r="W162" s="46" t="s">
        <v>429</v>
      </c>
      <c r="X162" s="46" t="s">
        <v>429</v>
      </c>
      <c r="Y162" s="46" t="s">
        <v>429</v>
      </c>
      <c r="Z162" s="46" t="s">
        <v>429</v>
      </c>
      <c r="AA162" s="46" t="s">
        <v>429</v>
      </c>
      <c r="AB162" s="46" t="s">
        <v>429</v>
      </c>
      <c r="AC162" s="46" t="s">
        <v>429</v>
      </c>
      <c r="AD162" s="46" t="s">
        <v>429</v>
      </c>
    </row>
    <row r="163" spans="1:30" s="144" customFormat="1" x14ac:dyDescent="0.25">
      <c r="A163" s="264"/>
      <c r="B163" s="141"/>
      <c r="C163" s="176" t="s">
        <v>99</v>
      </c>
      <c r="D163" s="143" t="s">
        <v>108</v>
      </c>
      <c r="E163" s="142" t="s">
        <v>286</v>
      </c>
      <c r="F163" s="142" t="s">
        <v>286</v>
      </c>
      <c r="G163" s="142" t="s">
        <v>286</v>
      </c>
      <c r="H163" s="142" t="s">
        <v>286</v>
      </c>
      <c r="I163" s="142" t="s">
        <v>286</v>
      </c>
      <c r="J163" s="142" t="s">
        <v>286</v>
      </c>
      <c r="K163" s="142" t="s">
        <v>286</v>
      </c>
      <c r="L163" s="142" t="s">
        <v>286</v>
      </c>
      <c r="M163" s="142" t="s">
        <v>286</v>
      </c>
      <c r="N163" s="142" t="s">
        <v>286</v>
      </c>
      <c r="O163" s="142" t="s">
        <v>286</v>
      </c>
      <c r="P163" s="142" t="s">
        <v>286</v>
      </c>
      <c r="Q163" s="142" t="s">
        <v>286</v>
      </c>
      <c r="R163" s="149" t="s">
        <v>1001</v>
      </c>
      <c r="S163" s="142" t="s">
        <v>286</v>
      </c>
      <c r="T163" s="142" t="s">
        <v>808</v>
      </c>
      <c r="U163" s="142" t="s">
        <v>811</v>
      </c>
      <c r="V163" s="142" t="s">
        <v>813</v>
      </c>
      <c r="W163" s="142" t="s">
        <v>286</v>
      </c>
      <c r="X163" s="142" t="s">
        <v>286</v>
      </c>
      <c r="Y163" s="142" t="s">
        <v>286</v>
      </c>
      <c r="Z163" s="142" t="s">
        <v>286</v>
      </c>
      <c r="AA163" s="142" t="s">
        <v>286</v>
      </c>
      <c r="AB163" s="142" t="s">
        <v>286</v>
      </c>
      <c r="AC163" s="142" t="s">
        <v>822</v>
      </c>
      <c r="AD163" s="142" t="s">
        <v>823</v>
      </c>
    </row>
    <row r="164" spans="1:30" ht="30" x14ac:dyDescent="0.25">
      <c r="A164" s="265"/>
      <c r="B164" s="5" t="s">
        <v>59</v>
      </c>
      <c r="C164" s="162" t="str">
        <f>$B$164</f>
        <v>#### Requires:
- ExecutionAndTraceLog server to operate</v>
      </c>
      <c r="D164" s="162" t="str">
        <f>$B$164</f>
        <v>#### Requires:
- ExecutionAndTraceLog server to operate</v>
      </c>
      <c r="E164" s="11" t="s">
        <v>286</v>
      </c>
      <c r="F164" s="11" t="s">
        <v>286</v>
      </c>
      <c r="G164" s="97" t="s">
        <v>286</v>
      </c>
      <c r="H164" s="97" t="s">
        <v>286</v>
      </c>
      <c r="I164" s="97" t="s">
        <v>286</v>
      </c>
      <c r="J164" s="97" t="s">
        <v>286</v>
      </c>
      <c r="K164" s="97" t="s">
        <v>286</v>
      </c>
      <c r="L164" s="97" t="s">
        <v>286</v>
      </c>
      <c r="M164" s="97" t="s">
        <v>286</v>
      </c>
      <c r="N164" s="97" t="s">
        <v>286</v>
      </c>
      <c r="O164" s="97" t="s">
        <v>286</v>
      </c>
      <c r="P164" s="97" t="s">
        <v>286</v>
      </c>
      <c r="Q164" s="97" t="s">
        <v>286</v>
      </c>
      <c r="R164" s="148" t="str">
        <f>$B$164</f>
        <v>#### Requires:
- ExecutionAndTraceLog server to operate</v>
      </c>
      <c r="S164" s="97" t="s">
        <v>286</v>
      </c>
      <c r="T164" s="11" t="str">
        <f>$B$164</f>
        <v>#### Requires:
- ExecutionAndTraceLog server to operate</v>
      </c>
      <c r="U164" s="11" t="str">
        <f>$B$164</f>
        <v>#### Requires:
- ExecutionAndTraceLog server to operate</v>
      </c>
      <c r="V164" s="11" t="str">
        <f>$B$164</f>
        <v>#### Requires:
- ExecutionAndTraceLog server to operate</v>
      </c>
      <c r="W164" s="97" t="s">
        <v>286</v>
      </c>
      <c r="X164" s="97" t="s">
        <v>286</v>
      </c>
      <c r="Y164" s="97" t="s">
        <v>286</v>
      </c>
      <c r="Z164" s="97" t="s">
        <v>286</v>
      </c>
      <c r="AA164" s="97" t="s">
        <v>286</v>
      </c>
      <c r="AB164" s="97" t="s">
        <v>286</v>
      </c>
      <c r="AC164" s="11" t="str">
        <f>$B$164</f>
        <v>#### Requires:
- ExecutionAndTraceLog server to operate</v>
      </c>
      <c r="AD164" s="11" t="str">
        <f>$B$164</f>
        <v>#### Requires:
- ExecutionAndTraceLog server to operate</v>
      </c>
    </row>
    <row r="165" spans="1:30" ht="315" x14ac:dyDescent="0.25">
      <c r="A165" s="265"/>
      <c r="B165" s="5" t="s">
        <v>60</v>
      </c>
      <c r="C165" s="130" t="s">
        <v>83</v>
      </c>
      <c r="D165" s="130" t="s">
        <v>853</v>
      </c>
      <c r="E165" s="11" t="s">
        <v>286</v>
      </c>
      <c r="F165" s="11" t="s">
        <v>286</v>
      </c>
      <c r="G165" s="97" t="s">
        <v>286</v>
      </c>
      <c r="H165" s="97" t="s">
        <v>286</v>
      </c>
      <c r="I165" s="97" t="s">
        <v>286</v>
      </c>
      <c r="J165" s="97" t="s">
        <v>286</v>
      </c>
      <c r="K165" s="97" t="s">
        <v>286</v>
      </c>
      <c r="L165" s="97" t="s">
        <v>286</v>
      </c>
      <c r="M165" s="97" t="s">
        <v>286</v>
      </c>
      <c r="N165" s="97" t="s">
        <v>286</v>
      </c>
      <c r="O165" s="97" t="s">
        <v>286</v>
      </c>
      <c r="P165" s="97" t="s">
        <v>286</v>
      </c>
      <c r="Q165" s="97" t="s">
        <v>286</v>
      </c>
      <c r="R165" s="209" t="s">
        <v>1069</v>
      </c>
      <c r="S165" s="97" t="s">
        <v>286</v>
      </c>
      <c r="T165" s="8" t="s">
        <v>809</v>
      </c>
      <c r="U165" s="8" t="s">
        <v>1057</v>
      </c>
      <c r="V165" s="8" t="s">
        <v>814</v>
      </c>
      <c r="W165" s="97" t="s">
        <v>286</v>
      </c>
      <c r="X165" s="97" t="s">
        <v>286</v>
      </c>
      <c r="Y165" s="97" t="s">
        <v>286</v>
      </c>
      <c r="Z165" s="97" t="s">
        <v>286</v>
      </c>
      <c r="AA165" s="97" t="s">
        <v>286</v>
      </c>
      <c r="AB165" s="97" t="s">
        <v>286</v>
      </c>
      <c r="AC165" s="8" t="s">
        <v>824</v>
      </c>
      <c r="AD165" s="8" t="s">
        <v>827</v>
      </c>
    </row>
    <row r="166" spans="1:30" ht="315" x14ac:dyDescent="0.25">
      <c r="A166" s="265"/>
      <c r="B166" s="5" t="s">
        <v>84</v>
      </c>
      <c r="C166" s="131" t="s">
        <v>85</v>
      </c>
      <c r="D166" s="131" t="s">
        <v>109</v>
      </c>
      <c r="E166" s="11" t="s">
        <v>286</v>
      </c>
      <c r="F166" s="11" t="s">
        <v>286</v>
      </c>
      <c r="G166" s="97" t="s">
        <v>286</v>
      </c>
      <c r="H166" s="97" t="s">
        <v>286</v>
      </c>
      <c r="I166" s="97" t="s">
        <v>286</v>
      </c>
      <c r="J166" s="97" t="s">
        <v>286</v>
      </c>
      <c r="K166" s="97" t="s">
        <v>286</v>
      </c>
      <c r="L166" s="97" t="s">
        <v>286</v>
      </c>
      <c r="M166" s="97" t="s">
        <v>286</v>
      </c>
      <c r="N166" s="97" t="s">
        <v>286</v>
      </c>
      <c r="O166" s="97" t="s">
        <v>286</v>
      </c>
      <c r="P166" s="97" t="s">
        <v>286</v>
      </c>
      <c r="Q166" s="97" t="s">
        <v>286</v>
      </c>
      <c r="R166" s="32" t="s">
        <v>1008</v>
      </c>
      <c r="S166" s="97" t="s">
        <v>286</v>
      </c>
      <c r="T166" s="9" t="s">
        <v>810</v>
      </c>
      <c r="U166" s="9" t="s">
        <v>812</v>
      </c>
      <c r="V166" s="9" t="s">
        <v>815</v>
      </c>
      <c r="W166" s="97"/>
      <c r="X166" s="97"/>
      <c r="Y166" s="97"/>
      <c r="Z166" s="97"/>
      <c r="AA166" s="97"/>
      <c r="AB166" s="97"/>
      <c r="AC166" s="9" t="s">
        <v>825</v>
      </c>
      <c r="AD166" s="9" t="s">
        <v>826</v>
      </c>
    </row>
    <row r="167" spans="1:30" s="22" customFormat="1" ht="30" x14ac:dyDescent="0.25">
      <c r="A167" s="265"/>
      <c r="B167" s="123" t="str">
        <f>$B7</f>
        <v>#### Clearing:
- not applicable</v>
      </c>
      <c r="C167" s="128" t="str">
        <f>$B7</f>
        <v>#### Clearing:
- not applicable</v>
      </c>
      <c r="D167" s="128" t="str">
        <f>$B7</f>
        <v>#### Clearing:
- not applicable</v>
      </c>
      <c r="E167" s="11" t="s">
        <v>286</v>
      </c>
      <c r="F167" s="11" t="s">
        <v>286</v>
      </c>
      <c r="G167" s="97" t="s">
        <v>286</v>
      </c>
      <c r="H167" s="97" t="s">
        <v>286</v>
      </c>
      <c r="I167" s="97" t="s">
        <v>286</v>
      </c>
      <c r="J167" s="97" t="s">
        <v>286</v>
      </c>
      <c r="K167" s="97" t="s">
        <v>286</v>
      </c>
      <c r="L167" s="97" t="s">
        <v>286</v>
      </c>
      <c r="M167" s="97" t="s">
        <v>286</v>
      </c>
      <c r="N167" s="97" t="s">
        <v>286</v>
      </c>
      <c r="O167" s="97" t="s">
        <v>286</v>
      </c>
      <c r="P167" s="97" t="s">
        <v>286</v>
      </c>
      <c r="Q167" s="97" t="s">
        <v>286</v>
      </c>
      <c r="R167" s="210" t="str">
        <f>$B7</f>
        <v>#### Clearing:
- not applicable</v>
      </c>
      <c r="S167" s="97" t="s">
        <v>286</v>
      </c>
      <c r="T167" s="28" t="str">
        <f>$B7</f>
        <v>#### Clearing:
- not applicable</v>
      </c>
      <c r="U167" s="28" t="str">
        <f>$B7</f>
        <v>#### Clearing:
- not applicable</v>
      </c>
      <c r="V167" s="28" t="str">
        <f>$B7</f>
        <v>#### Clearing:
- not applicable</v>
      </c>
      <c r="W167" s="97"/>
      <c r="X167" s="97"/>
      <c r="Y167" s="97"/>
      <c r="Z167" s="97"/>
      <c r="AA167" s="97"/>
      <c r="AB167" s="97"/>
      <c r="AC167" s="28" t="str">
        <f>$B7</f>
        <v>#### Clearing:
- not applicable</v>
      </c>
      <c r="AD167" s="28" t="str">
        <f>$B7</f>
        <v>#### Clearing:
- not applicable</v>
      </c>
    </row>
    <row r="168" spans="1:30" x14ac:dyDescent="0.25">
      <c r="A168" s="38"/>
      <c r="B168" s="123"/>
      <c r="C168" s="128"/>
      <c r="D168" s="128"/>
      <c r="E168" s="11"/>
      <c r="F168" s="11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28"/>
      <c r="U168" s="28"/>
      <c r="V168" s="184" t="s">
        <v>817</v>
      </c>
      <c r="W168" s="97"/>
      <c r="X168" s="97"/>
      <c r="Y168" s="97"/>
      <c r="Z168" s="97"/>
      <c r="AA168" s="97"/>
      <c r="AB168" s="97"/>
      <c r="AC168" s="97"/>
      <c r="AD168" s="97"/>
    </row>
    <row r="169" spans="1:30" ht="30" x14ac:dyDescent="0.25">
      <c r="A169" s="38"/>
      <c r="B169" s="123"/>
      <c r="C169" s="128"/>
      <c r="D169" s="128"/>
      <c r="E169" s="11"/>
      <c r="F169" s="11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28"/>
      <c r="U169" s="28"/>
      <c r="V169" s="11" t="str">
        <f>$B$164</f>
        <v>#### Requires:
- ExecutionAndTraceLog server to operate</v>
      </c>
      <c r="W169" s="97"/>
      <c r="X169" s="97"/>
      <c r="Y169" s="97"/>
      <c r="Z169" s="97"/>
      <c r="AA169" s="97"/>
      <c r="AB169" s="97"/>
      <c r="AC169" s="97"/>
      <c r="AD169" s="97"/>
    </row>
    <row r="170" spans="1:30" ht="360" x14ac:dyDescent="0.25">
      <c r="A170" s="38"/>
      <c r="B170" s="123"/>
      <c r="C170" s="128"/>
      <c r="D170" s="128"/>
      <c r="E170" s="11"/>
      <c r="F170" s="11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28"/>
      <c r="U170" s="28"/>
      <c r="V170" s="8" t="s">
        <v>816</v>
      </c>
      <c r="W170" s="97"/>
      <c r="X170" s="97"/>
      <c r="Y170" s="97"/>
      <c r="Z170" s="97"/>
      <c r="AA170" s="97"/>
      <c r="AB170" s="97"/>
      <c r="AC170" s="97"/>
      <c r="AD170" s="97"/>
    </row>
    <row r="171" spans="1:30" ht="165" x14ac:dyDescent="0.25">
      <c r="A171" s="38"/>
      <c r="B171" s="123"/>
      <c r="C171" s="128"/>
      <c r="D171" s="128"/>
      <c r="E171" s="11"/>
      <c r="F171" s="11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28"/>
      <c r="U171" s="28"/>
      <c r="V171" s="9" t="s">
        <v>818</v>
      </c>
      <c r="W171" s="97"/>
      <c r="X171" s="97"/>
      <c r="Y171" s="97"/>
      <c r="Z171" s="97"/>
      <c r="AA171" s="97"/>
      <c r="AB171" s="97"/>
      <c r="AC171" s="97"/>
      <c r="AD171" s="97"/>
    </row>
    <row r="172" spans="1:30" ht="30" x14ac:dyDescent="0.25">
      <c r="A172" s="38"/>
      <c r="B172" s="123"/>
      <c r="C172" s="128"/>
      <c r="D172" s="128"/>
      <c r="E172" s="11"/>
      <c r="F172" s="11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28"/>
      <c r="U172" s="28"/>
      <c r="V172" s="28" t="str">
        <f>$B11</f>
        <v>#### Clearing:
- not applicable</v>
      </c>
      <c r="W172" s="97"/>
      <c r="X172" s="97"/>
      <c r="Y172" s="97"/>
      <c r="Z172" s="97"/>
      <c r="AA172" s="97"/>
      <c r="AB172" s="97"/>
      <c r="AC172" s="97"/>
      <c r="AD172" s="97"/>
    </row>
    <row r="173" spans="1:30" x14ac:dyDescent="0.25">
      <c r="A173" s="38"/>
      <c r="B173" s="123"/>
      <c r="C173" s="128"/>
      <c r="D173" s="128"/>
      <c r="E173" s="11"/>
      <c r="F173" s="11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28"/>
      <c r="U173" s="28"/>
      <c r="V173" s="184" t="s">
        <v>819</v>
      </c>
      <c r="W173" s="97"/>
      <c r="X173" s="97"/>
      <c r="Y173" s="97"/>
      <c r="Z173" s="97"/>
      <c r="AA173" s="97"/>
      <c r="AB173" s="97"/>
      <c r="AC173" s="97"/>
      <c r="AD173" s="97"/>
    </row>
    <row r="174" spans="1:30" ht="30" x14ac:dyDescent="0.25">
      <c r="A174" s="38"/>
      <c r="B174" s="123"/>
      <c r="C174" s="128"/>
      <c r="D174" s="128"/>
      <c r="E174" s="11"/>
      <c r="F174" s="11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28"/>
      <c r="U174" s="28"/>
      <c r="V174" s="11" t="str">
        <f>$B$164</f>
        <v>#### Requires:
- ExecutionAndTraceLog server to operate</v>
      </c>
      <c r="W174" s="97"/>
      <c r="X174" s="97"/>
      <c r="Y174" s="97"/>
      <c r="Z174" s="97"/>
      <c r="AA174" s="97"/>
      <c r="AB174" s="97"/>
      <c r="AC174" s="97"/>
      <c r="AD174" s="97"/>
    </row>
    <row r="175" spans="1:30" ht="360" x14ac:dyDescent="0.25">
      <c r="A175" s="38"/>
      <c r="B175" s="123"/>
      <c r="C175" s="128"/>
      <c r="D175" s="128"/>
      <c r="E175" s="11"/>
      <c r="F175" s="11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28"/>
      <c r="U175" s="28"/>
      <c r="V175" s="8" t="s">
        <v>1058</v>
      </c>
      <c r="W175" s="97"/>
      <c r="X175" s="97"/>
      <c r="Y175" s="97"/>
      <c r="Z175" s="97"/>
      <c r="AA175" s="97"/>
      <c r="AB175" s="97"/>
      <c r="AC175" s="97"/>
      <c r="AD175" s="97"/>
    </row>
    <row r="176" spans="1:30" ht="165" x14ac:dyDescent="0.25">
      <c r="A176" s="38"/>
      <c r="B176" s="123"/>
      <c r="C176" s="128"/>
      <c r="D176" s="128"/>
      <c r="E176" s="11"/>
      <c r="F176" s="11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28"/>
      <c r="U176" s="28"/>
      <c r="V176" s="9" t="s">
        <v>812</v>
      </c>
      <c r="W176" s="97"/>
      <c r="X176" s="97"/>
      <c r="Y176" s="97"/>
      <c r="Z176" s="97"/>
      <c r="AA176" s="97"/>
      <c r="AB176" s="97"/>
      <c r="AC176" s="97"/>
      <c r="AD176" s="97"/>
    </row>
    <row r="177" spans="1:30" ht="30" x14ac:dyDescent="0.25">
      <c r="A177" s="38"/>
      <c r="B177" s="123"/>
      <c r="C177" s="128"/>
      <c r="D177" s="128"/>
      <c r="E177" s="11"/>
      <c r="F177" s="11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28"/>
      <c r="U177" s="28"/>
      <c r="V177" s="28" t="str">
        <f>$B11</f>
        <v>#### Clearing:
- not applicable</v>
      </c>
      <c r="W177" s="97"/>
      <c r="X177" s="97"/>
      <c r="Y177" s="97"/>
      <c r="Z177" s="97"/>
      <c r="AA177" s="97"/>
      <c r="AB177" s="97"/>
      <c r="AC177" s="97"/>
      <c r="AD177" s="97"/>
    </row>
    <row r="178" spans="1:30" x14ac:dyDescent="0.25">
      <c r="A178" s="38"/>
      <c r="B178" s="123"/>
      <c r="C178" s="128"/>
      <c r="D178" s="128"/>
      <c r="E178" s="11"/>
      <c r="F178" s="11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28"/>
      <c r="U178" s="28"/>
      <c r="V178" s="184" t="s">
        <v>820</v>
      </c>
      <c r="W178" s="97"/>
      <c r="X178" s="97"/>
      <c r="Y178" s="97"/>
      <c r="Z178" s="97"/>
      <c r="AA178" s="97"/>
      <c r="AB178" s="97"/>
      <c r="AC178" s="97"/>
      <c r="AD178" s="97"/>
    </row>
    <row r="179" spans="1:30" ht="30" x14ac:dyDescent="0.25">
      <c r="A179" s="38"/>
      <c r="B179" s="123"/>
      <c r="C179" s="128"/>
      <c r="D179" s="128"/>
      <c r="E179" s="11"/>
      <c r="F179" s="11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28"/>
      <c r="U179" s="28"/>
      <c r="V179" s="11" t="str">
        <f>$B$164</f>
        <v>#### Requires:
- ExecutionAndTraceLog server to operate</v>
      </c>
      <c r="W179" s="97"/>
      <c r="X179" s="97"/>
      <c r="Y179" s="97"/>
      <c r="Z179" s="97"/>
      <c r="AA179" s="97"/>
      <c r="AB179" s="97"/>
      <c r="AC179" s="97"/>
      <c r="AD179" s="97"/>
    </row>
    <row r="180" spans="1:30" ht="315" x14ac:dyDescent="0.25">
      <c r="A180" s="38"/>
      <c r="B180" s="123"/>
      <c r="C180" s="128"/>
      <c r="D180" s="128"/>
      <c r="E180" s="11"/>
      <c r="F180" s="11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28"/>
      <c r="U180" s="28"/>
      <c r="V180" s="8" t="s">
        <v>1059</v>
      </c>
      <c r="W180" s="97"/>
      <c r="X180" s="97"/>
      <c r="Y180" s="97"/>
      <c r="Z180" s="97"/>
      <c r="AA180" s="97"/>
      <c r="AB180" s="97"/>
      <c r="AC180" s="97"/>
      <c r="AD180" s="97"/>
    </row>
    <row r="181" spans="1:30" ht="165" x14ac:dyDescent="0.25">
      <c r="A181" s="38"/>
      <c r="B181" s="123"/>
      <c r="C181" s="128"/>
      <c r="D181" s="128"/>
      <c r="E181" s="11"/>
      <c r="F181" s="11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28"/>
      <c r="U181" s="28"/>
      <c r="V181" s="9" t="s">
        <v>821</v>
      </c>
      <c r="W181" s="97"/>
      <c r="X181" s="97"/>
      <c r="Y181" s="97"/>
      <c r="Z181" s="97"/>
      <c r="AA181" s="97"/>
      <c r="AB181" s="97"/>
      <c r="AC181" s="97"/>
      <c r="AD181" s="97"/>
    </row>
    <row r="182" spans="1:30" s="22" customFormat="1" ht="30" x14ac:dyDescent="0.25">
      <c r="A182" s="152"/>
      <c r="B182" s="124"/>
      <c r="C182" s="129"/>
      <c r="D182" s="129"/>
      <c r="E182" s="140"/>
      <c r="F182" s="140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29"/>
      <c r="U182" s="29"/>
      <c r="V182" s="29" t="str">
        <f>$B11</f>
        <v>#### Clearing:
- not applicable</v>
      </c>
      <c r="W182" s="39"/>
      <c r="X182" s="39"/>
      <c r="Y182" s="39"/>
      <c r="Z182" s="39"/>
      <c r="AA182" s="39"/>
      <c r="AB182" s="39"/>
      <c r="AC182" s="39"/>
      <c r="AD182" s="39"/>
    </row>
    <row r="183" spans="1:30" s="44" customFormat="1" x14ac:dyDescent="0.25">
      <c r="A183" s="264" t="s">
        <v>962</v>
      </c>
      <c r="B183" s="49" t="s">
        <v>963</v>
      </c>
      <c r="C183" s="146" t="s">
        <v>963</v>
      </c>
      <c r="D183" s="146" t="s">
        <v>963</v>
      </c>
      <c r="E183" s="136" t="s">
        <v>963</v>
      </c>
      <c r="F183" s="136" t="s">
        <v>963</v>
      </c>
      <c r="G183" s="136" t="s">
        <v>963</v>
      </c>
      <c r="H183" s="136" t="s">
        <v>963</v>
      </c>
      <c r="I183" s="136" t="s">
        <v>963</v>
      </c>
      <c r="J183" s="136" t="s">
        <v>963</v>
      </c>
      <c r="K183" s="136" t="s">
        <v>963</v>
      </c>
      <c r="L183" s="136" t="s">
        <v>963</v>
      </c>
      <c r="M183" s="136" t="s">
        <v>963</v>
      </c>
      <c r="N183" s="136" t="s">
        <v>963</v>
      </c>
      <c r="O183" s="136" t="s">
        <v>963</v>
      </c>
      <c r="P183" s="136" t="s">
        <v>963</v>
      </c>
      <c r="Q183" s="136" t="s">
        <v>963</v>
      </c>
      <c r="R183" s="136" t="s">
        <v>963</v>
      </c>
      <c r="S183" s="136" t="s">
        <v>963</v>
      </c>
      <c r="T183" s="136" t="s">
        <v>963</v>
      </c>
      <c r="U183" s="136" t="s">
        <v>963</v>
      </c>
      <c r="V183" s="136" t="s">
        <v>963</v>
      </c>
      <c r="W183" s="136" t="s">
        <v>963</v>
      </c>
      <c r="X183" s="136" t="s">
        <v>963</v>
      </c>
      <c r="Y183" s="136" t="s">
        <v>963</v>
      </c>
      <c r="Z183" s="136" t="s">
        <v>963</v>
      </c>
      <c r="AA183" s="136" t="s">
        <v>963</v>
      </c>
      <c r="AB183" s="136" t="s">
        <v>963</v>
      </c>
      <c r="AC183" s="136" t="s">
        <v>963</v>
      </c>
      <c r="AD183" s="136" t="s">
        <v>963</v>
      </c>
    </row>
    <row r="184" spans="1:30" s="117" customFormat="1" ht="30" x14ac:dyDescent="0.25">
      <c r="A184" s="264"/>
      <c r="B184" s="37"/>
      <c r="C184" s="158"/>
      <c r="D184" s="158"/>
      <c r="E184" s="12"/>
      <c r="F184" s="12"/>
      <c r="G184" s="12" t="s">
        <v>1010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 t="s">
        <v>969</v>
      </c>
      <c r="U184" s="12" t="s">
        <v>286</v>
      </c>
      <c r="V184" s="12" t="s">
        <v>1060</v>
      </c>
      <c r="W184" s="12"/>
      <c r="X184" s="12"/>
      <c r="Y184" s="12"/>
      <c r="Z184" s="12" t="s">
        <v>994</v>
      </c>
      <c r="AA184" s="12" t="s">
        <v>995</v>
      </c>
      <c r="AB184" s="12" t="s">
        <v>996</v>
      </c>
      <c r="AC184" s="12"/>
      <c r="AD184" s="12"/>
    </row>
    <row r="185" spans="1:30" ht="345" x14ac:dyDescent="0.25">
      <c r="A185" s="264"/>
      <c r="B185" s="141" t="s">
        <v>249</v>
      </c>
      <c r="C185" s="172" t="s">
        <v>286</v>
      </c>
      <c r="D185" s="172" t="s">
        <v>286</v>
      </c>
      <c r="E185" s="27" t="s">
        <v>286</v>
      </c>
      <c r="F185" s="27" t="s">
        <v>286</v>
      </c>
      <c r="G185" s="177" t="s">
        <v>1113</v>
      </c>
      <c r="H185" s="11" t="s">
        <v>286</v>
      </c>
      <c r="I185" s="97" t="s">
        <v>286</v>
      </c>
      <c r="J185" s="97" t="s">
        <v>286</v>
      </c>
      <c r="K185" s="97" t="s">
        <v>286</v>
      </c>
      <c r="L185" s="97"/>
      <c r="M185" s="97"/>
      <c r="N185" s="97" t="s">
        <v>286</v>
      </c>
      <c r="O185" s="97" t="s">
        <v>286</v>
      </c>
      <c r="P185" s="97" t="s">
        <v>286</v>
      </c>
      <c r="Q185" s="97" t="s">
        <v>286</v>
      </c>
      <c r="R185" s="97" t="s">
        <v>286</v>
      </c>
      <c r="S185" s="97" t="s">
        <v>286</v>
      </c>
      <c r="T185" s="177" t="s">
        <v>701</v>
      </c>
      <c r="U185" s="97"/>
      <c r="V185" s="177" t="s">
        <v>970</v>
      </c>
      <c r="W185" s="97"/>
      <c r="X185" s="97"/>
      <c r="Y185" s="97"/>
      <c r="Z185" s="177" t="s">
        <v>1116</v>
      </c>
      <c r="AA185" s="177" t="s">
        <v>1121</v>
      </c>
      <c r="AB185" s="177" t="s">
        <v>1122</v>
      </c>
      <c r="AC185" s="97"/>
      <c r="AD185" s="97"/>
    </row>
    <row r="186" spans="1:30" ht="120" x14ac:dyDescent="0.25">
      <c r="A186" s="265"/>
      <c r="B186" s="37" t="s">
        <v>250</v>
      </c>
      <c r="C186" s="172" t="s">
        <v>286</v>
      </c>
      <c r="D186" s="172" t="s">
        <v>286</v>
      </c>
      <c r="E186" s="27" t="s">
        <v>286</v>
      </c>
      <c r="F186" s="27" t="s">
        <v>286</v>
      </c>
      <c r="G186" s="153" t="s">
        <v>1011</v>
      </c>
      <c r="H186" s="27" t="s">
        <v>286</v>
      </c>
      <c r="I186" s="97" t="s">
        <v>286</v>
      </c>
      <c r="J186" s="97" t="s">
        <v>286</v>
      </c>
      <c r="K186" s="97" t="s">
        <v>286</v>
      </c>
      <c r="L186" s="97"/>
      <c r="M186" s="97"/>
      <c r="N186" s="97" t="s">
        <v>286</v>
      </c>
      <c r="O186" s="97" t="s">
        <v>286</v>
      </c>
      <c r="P186" s="97" t="s">
        <v>286</v>
      </c>
      <c r="Q186" s="97" t="s">
        <v>286</v>
      </c>
      <c r="R186" s="97" t="s">
        <v>286</v>
      </c>
      <c r="S186" s="97" t="s">
        <v>286</v>
      </c>
      <c r="T186" s="9" t="s">
        <v>964</v>
      </c>
      <c r="U186" s="97"/>
      <c r="V186" s="9" t="s">
        <v>1061</v>
      </c>
      <c r="W186" s="97"/>
      <c r="X186" s="97"/>
      <c r="Y186" s="97"/>
      <c r="Z186" s="9" t="s">
        <v>1117</v>
      </c>
      <c r="AA186" s="9" t="s">
        <v>1119</v>
      </c>
      <c r="AB186" s="9" t="s">
        <v>1120</v>
      </c>
      <c r="AC186" s="97"/>
      <c r="AD186" s="97"/>
    </row>
    <row r="187" spans="1:30" ht="105" x14ac:dyDescent="0.25">
      <c r="A187" s="265"/>
      <c r="B187" s="37" t="s">
        <v>42</v>
      </c>
      <c r="C187" s="172" t="s">
        <v>286</v>
      </c>
      <c r="D187" s="172" t="s">
        <v>286</v>
      </c>
      <c r="E187" s="27" t="s">
        <v>286</v>
      </c>
      <c r="F187" s="27" t="s">
        <v>286</v>
      </c>
      <c r="G187" s="153" t="s">
        <v>1114</v>
      </c>
      <c r="H187" s="27" t="s">
        <v>286</v>
      </c>
      <c r="I187" s="97" t="s">
        <v>286</v>
      </c>
      <c r="J187" s="97" t="s">
        <v>286</v>
      </c>
      <c r="K187" s="97" t="s">
        <v>286</v>
      </c>
      <c r="L187" s="97"/>
      <c r="M187" s="97"/>
      <c r="N187" s="97" t="s">
        <v>286</v>
      </c>
      <c r="O187" s="97"/>
      <c r="P187" s="97"/>
      <c r="Q187" s="97"/>
      <c r="R187" s="97"/>
      <c r="S187" s="97"/>
      <c r="T187" s="28" t="s">
        <v>703</v>
      </c>
      <c r="U187" s="97"/>
      <c r="V187" s="28" t="s">
        <v>703</v>
      </c>
      <c r="W187" s="97"/>
      <c r="X187" s="97"/>
      <c r="Y187" s="97"/>
      <c r="Z187" s="28" t="s">
        <v>1118</v>
      </c>
      <c r="AA187" s="28" t="s">
        <v>1118</v>
      </c>
      <c r="AB187" s="28" t="s">
        <v>1118</v>
      </c>
      <c r="AC187" s="97"/>
      <c r="AD187" s="97"/>
    </row>
    <row r="188" spans="1:30" ht="60" x14ac:dyDescent="0.25">
      <c r="A188" s="245"/>
      <c r="B188" s="37" t="s">
        <v>1108</v>
      </c>
      <c r="C188" s="172"/>
      <c r="D188" s="172"/>
      <c r="E188" s="27"/>
      <c r="F188" s="27"/>
      <c r="G188" s="148" t="s">
        <v>1115</v>
      </c>
      <c r="H188" s="2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148" t="s">
        <v>1115</v>
      </c>
      <c r="U188" s="97"/>
      <c r="V188" s="148" t="s">
        <v>1115</v>
      </c>
      <c r="W188" s="97"/>
      <c r="X188" s="97"/>
      <c r="Y188" s="97"/>
      <c r="Z188" s="148" t="s">
        <v>1115</v>
      </c>
      <c r="AA188" s="148" t="s">
        <v>1115</v>
      </c>
      <c r="AB188" s="148" t="s">
        <v>1115</v>
      </c>
      <c r="AC188" s="97"/>
      <c r="AD188" s="97"/>
    </row>
    <row r="189" spans="1:30" ht="30" x14ac:dyDescent="0.25">
      <c r="A189" s="245"/>
      <c r="B189" s="37"/>
      <c r="C189" s="172"/>
      <c r="D189" s="172"/>
      <c r="E189" s="27"/>
      <c r="F189" s="27"/>
      <c r="G189" s="12" t="s">
        <v>1012</v>
      </c>
      <c r="H189" s="2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148"/>
      <c r="U189" s="97"/>
      <c r="V189" s="12" t="s">
        <v>1062</v>
      </c>
      <c r="W189" s="97"/>
      <c r="X189" s="97"/>
      <c r="Y189" s="97"/>
      <c r="Z189" s="148"/>
      <c r="AA189" s="148"/>
      <c r="AB189" s="148"/>
      <c r="AC189" s="97"/>
      <c r="AD189" s="97"/>
    </row>
    <row r="190" spans="1:30" ht="409.5" x14ac:dyDescent="0.25">
      <c r="A190" s="245"/>
      <c r="B190" s="37"/>
      <c r="C190" s="172"/>
      <c r="D190" s="172"/>
      <c r="E190" s="27"/>
      <c r="F190" s="27"/>
      <c r="G190" s="177" t="s">
        <v>1129</v>
      </c>
      <c r="H190" s="2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148"/>
      <c r="U190" s="97"/>
      <c r="V190" s="177" t="s">
        <v>1064</v>
      </c>
      <c r="W190" s="97"/>
      <c r="X190" s="97"/>
      <c r="Y190" s="97"/>
      <c r="Z190" s="148"/>
      <c r="AA190" s="148"/>
      <c r="AB190" s="148"/>
      <c r="AC190" s="97"/>
      <c r="AD190" s="97"/>
    </row>
    <row r="191" spans="1:30" ht="90" x14ac:dyDescent="0.25">
      <c r="A191" s="245"/>
      <c r="B191" s="37"/>
      <c r="C191" s="172"/>
      <c r="D191" s="172"/>
      <c r="E191" s="27"/>
      <c r="F191" s="27"/>
      <c r="G191" s="153" t="s">
        <v>1130</v>
      </c>
      <c r="H191" s="2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148"/>
      <c r="U191" s="97"/>
      <c r="V191" s="9" t="s">
        <v>1063</v>
      </c>
      <c r="W191" s="97"/>
      <c r="X191" s="97"/>
      <c r="Y191" s="97"/>
      <c r="Z191" s="148"/>
      <c r="AA191" s="148"/>
      <c r="AB191" s="148"/>
      <c r="AC191" s="97"/>
      <c r="AD191" s="97"/>
    </row>
    <row r="192" spans="1:30" ht="45" x14ac:dyDescent="0.25">
      <c r="A192" s="245"/>
      <c r="B192" s="37"/>
      <c r="C192" s="172"/>
      <c r="D192" s="172"/>
      <c r="E192" s="27"/>
      <c r="F192" s="27"/>
      <c r="G192" s="153" t="s">
        <v>1114</v>
      </c>
      <c r="H192" s="2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148"/>
      <c r="U192" s="97"/>
      <c r="V192" s="28" t="s">
        <v>703</v>
      </c>
      <c r="W192" s="97"/>
      <c r="X192" s="97"/>
      <c r="Y192" s="97"/>
      <c r="Z192" s="148"/>
      <c r="AA192" s="148"/>
      <c r="AB192" s="148"/>
      <c r="AC192" s="97"/>
      <c r="AD192" s="97"/>
    </row>
    <row r="193" spans="1:30" ht="60" x14ac:dyDescent="0.25">
      <c r="A193" s="245"/>
      <c r="B193" s="37"/>
      <c r="C193" s="172"/>
      <c r="D193" s="172"/>
      <c r="E193" s="27"/>
      <c r="F193" s="27"/>
      <c r="G193" s="148" t="s">
        <v>1115</v>
      </c>
      <c r="H193" s="2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148"/>
      <c r="U193" s="97"/>
      <c r="V193" s="148" t="s">
        <v>1115</v>
      </c>
      <c r="W193" s="97"/>
      <c r="X193" s="97"/>
      <c r="Y193" s="97"/>
      <c r="Z193" s="148"/>
      <c r="AA193" s="148"/>
      <c r="AB193" s="148"/>
      <c r="AC193" s="97"/>
      <c r="AD193" s="97"/>
    </row>
    <row r="194" spans="1:30" ht="30" x14ac:dyDescent="0.25">
      <c r="A194" s="38"/>
      <c r="B194" s="37"/>
      <c r="C194" s="172"/>
      <c r="D194" s="172"/>
      <c r="E194" s="27"/>
      <c r="F194" s="27"/>
      <c r="G194" s="12" t="s">
        <v>1013</v>
      </c>
      <c r="H194" s="2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28"/>
      <c r="U194" s="97"/>
      <c r="W194" s="97"/>
      <c r="X194" s="97"/>
      <c r="Y194" s="97"/>
      <c r="AA194" s="97"/>
      <c r="AB194" s="97"/>
      <c r="AC194" s="97"/>
      <c r="AD194" s="97"/>
    </row>
    <row r="195" spans="1:30" ht="345" x14ac:dyDescent="0.25">
      <c r="A195" s="38"/>
      <c r="B195" s="37"/>
      <c r="C195" s="172"/>
      <c r="D195" s="172"/>
      <c r="E195" s="27"/>
      <c r="F195" s="27"/>
      <c r="G195" s="177" t="s">
        <v>1131</v>
      </c>
      <c r="H195" s="2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28"/>
      <c r="U195" s="97"/>
      <c r="W195" s="97"/>
      <c r="X195" s="97"/>
      <c r="Y195" s="97"/>
      <c r="Z195" s="97"/>
      <c r="AA195" s="97"/>
      <c r="AB195" s="97"/>
      <c r="AC195" s="97"/>
      <c r="AD195" s="97"/>
    </row>
    <row r="196" spans="1:30" ht="105" x14ac:dyDescent="0.25">
      <c r="A196" s="38"/>
      <c r="B196" s="37"/>
      <c r="C196" s="172"/>
      <c r="D196" s="172"/>
      <c r="E196" s="27"/>
      <c r="F196" s="27"/>
      <c r="G196" s="153" t="s">
        <v>1132</v>
      </c>
      <c r="H196" s="2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28"/>
      <c r="U196" s="97"/>
      <c r="W196" s="97"/>
      <c r="X196" s="97"/>
      <c r="Y196" s="97"/>
      <c r="Z196" s="97"/>
      <c r="AA196" s="97"/>
      <c r="AB196" s="97"/>
      <c r="AC196" s="97"/>
      <c r="AD196" s="97"/>
    </row>
    <row r="197" spans="1:30" ht="45" x14ac:dyDescent="0.25">
      <c r="A197" s="38"/>
      <c r="B197" s="37"/>
      <c r="C197" s="172"/>
      <c r="D197" s="172"/>
      <c r="E197" s="27"/>
      <c r="F197" s="27"/>
      <c r="G197" s="153" t="s">
        <v>1114</v>
      </c>
      <c r="H197" s="2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28"/>
      <c r="U197" s="97"/>
      <c r="W197" s="97"/>
      <c r="X197" s="97"/>
      <c r="Y197" s="97"/>
      <c r="Z197" s="97"/>
      <c r="AA197" s="97"/>
      <c r="AB197" s="97"/>
      <c r="AC197" s="97"/>
      <c r="AD197" s="97"/>
    </row>
    <row r="198" spans="1:30" ht="60" x14ac:dyDescent="0.25">
      <c r="A198" s="245"/>
      <c r="B198" s="37"/>
      <c r="C198" s="172"/>
      <c r="D198" s="172"/>
      <c r="E198" s="27"/>
      <c r="F198" s="27"/>
      <c r="G198" s="148" t="s">
        <v>1115</v>
      </c>
      <c r="H198" s="2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28"/>
      <c r="U198" s="97"/>
      <c r="W198" s="97"/>
      <c r="X198" s="97"/>
      <c r="Y198" s="97"/>
      <c r="Z198" s="97"/>
      <c r="AA198" s="97"/>
      <c r="AB198" s="97"/>
      <c r="AC198" s="97"/>
      <c r="AD198" s="97"/>
    </row>
    <row r="199" spans="1:30" s="44" customFormat="1" ht="30" x14ac:dyDescent="0.25">
      <c r="A199" s="264" t="s">
        <v>430</v>
      </c>
      <c r="B199" s="48" t="s">
        <v>530</v>
      </c>
      <c r="C199" s="45" t="s">
        <v>530</v>
      </c>
      <c r="D199" s="45" t="s">
        <v>530</v>
      </c>
      <c r="E199" s="46" t="s">
        <v>530</v>
      </c>
      <c r="F199" s="46" t="s">
        <v>530</v>
      </c>
      <c r="G199" s="46" t="s">
        <v>530</v>
      </c>
      <c r="H199" s="46" t="s">
        <v>530</v>
      </c>
      <c r="I199" s="46" t="s">
        <v>530</v>
      </c>
      <c r="J199" s="46" t="s">
        <v>530</v>
      </c>
      <c r="K199" s="46" t="s">
        <v>530</v>
      </c>
      <c r="L199" s="46" t="s">
        <v>530</v>
      </c>
      <c r="M199" s="46" t="s">
        <v>530</v>
      </c>
      <c r="N199" s="46" t="s">
        <v>530</v>
      </c>
      <c r="O199" s="46" t="s">
        <v>530</v>
      </c>
      <c r="P199" s="46" t="s">
        <v>530</v>
      </c>
      <c r="Q199" s="46" t="s">
        <v>530</v>
      </c>
      <c r="R199" s="46" t="s">
        <v>530</v>
      </c>
      <c r="S199" s="46" t="s">
        <v>530</v>
      </c>
      <c r="T199" s="46" t="s">
        <v>530</v>
      </c>
      <c r="U199" s="46" t="s">
        <v>530</v>
      </c>
      <c r="V199" s="46" t="s">
        <v>530</v>
      </c>
      <c r="W199" s="46" t="s">
        <v>530</v>
      </c>
      <c r="X199" s="46" t="s">
        <v>530</v>
      </c>
      <c r="Y199" s="46" t="s">
        <v>530</v>
      </c>
      <c r="Z199" s="46" t="s">
        <v>530</v>
      </c>
      <c r="AA199" s="46" t="s">
        <v>530</v>
      </c>
      <c r="AB199" s="46" t="s">
        <v>530</v>
      </c>
      <c r="AC199" s="46" t="s">
        <v>530</v>
      </c>
      <c r="AD199" s="46" t="s">
        <v>530</v>
      </c>
    </row>
    <row r="200" spans="1:30" s="117" customFormat="1" ht="30" x14ac:dyDescent="0.25">
      <c r="A200" s="264"/>
      <c r="B200" s="5"/>
      <c r="C200" s="20" t="s">
        <v>859</v>
      </c>
      <c r="D200" s="20" t="s">
        <v>859</v>
      </c>
      <c r="E200" s="137" t="s">
        <v>878</v>
      </c>
      <c r="F200" s="137" t="s">
        <v>891</v>
      </c>
      <c r="G200" s="137" t="s">
        <v>286</v>
      </c>
      <c r="H200" s="137" t="s">
        <v>900</v>
      </c>
      <c r="I200" s="137" t="s">
        <v>914</v>
      </c>
      <c r="J200" s="137" t="s">
        <v>286</v>
      </c>
      <c r="K200" s="137" t="s">
        <v>922</v>
      </c>
      <c r="L200" s="34" t="s">
        <v>944</v>
      </c>
      <c r="M200" s="34" t="s">
        <v>946</v>
      </c>
      <c r="N200" s="137"/>
      <c r="O200" s="137"/>
      <c r="P200" s="137"/>
      <c r="Q200" s="137"/>
      <c r="R200" s="34" t="s">
        <v>948</v>
      </c>
      <c r="S200" s="137"/>
      <c r="T200" s="34" t="s">
        <v>951</v>
      </c>
      <c r="U200" s="137" t="s">
        <v>286</v>
      </c>
      <c r="V200" s="137"/>
      <c r="W200" s="137"/>
      <c r="X200" s="137"/>
      <c r="Y200" s="137" t="s">
        <v>978</v>
      </c>
      <c r="Z200" s="137" t="s">
        <v>986</v>
      </c>
      <c r="AA200" s="137" t="s">
        <v>986</v>
      </c>
      <c r="AB200" s="137" t="s">
        <v>986</v>
      </c>
      <c r="AC200" s="137" t="s">
        <v>286</v>
      </c>
      <c r="AD200" s="137" t="s">
        <v>286</v>
      </c>
    </row>
    <row r="201" spans="1:30" ht="30" x14ac:dyDescent="0.25">
      <c r="A201" s="266"/>
      <c r="B201" s="5" t="s">
        <v>58</v>
      </c>
      <c r="C201" s="35" t="s">
        <v>58</v>
      </c>
      <c r="D201" s="35" t="s">
        <v>58</v>
      </c>
      <c r="E201" s="32" t="s">
        <v>58</v>
      </c>
      <c r="F201" s="32" t="s">
        <v>58</v>
      </c>
      <c r="G201" s="32" t="s">
        <v>286</v>
      </c>
      <c r="H201" s="32" t="s">
        <v>58</v>
      </c>
      <c r="I201" s="32" t="s">
        <v>58</v>
      </c>
      <c r="J201" s="8" t="s">
        <v>286</v>
      </c>
      <c r="K201" s="32" t="s">
        <v>58</v>
      </c>
      <c r="L201" s="32" t="s">
        <v>58</v>
      </c>
      <c r="M201" s="32" t="s">
        <v>58</v>
      </c>
      <c r="N201" s="8" t="s">
        <v>286</v>
      </c>
      <c r="O201" s="8" t="s">
        <v>286</v>
      </c>
      <c r="P201" s="8" t="s">
        <v>286</v>
      </c>
      <c r="Q201" s="8" t="s">
        <v>286</v>
      </c>
      <c r="R201" s="32" t="s">
        <v>58</v>
      </c>
      <c r="S201" s="97" t="s">
        <v>286</v>
      </c>
      <c r="T201" s="32" t="s">
        <v>58</v>
      </c>
      <c r="U201" s="97" t="s">
        <v>286</v>
      </c>
      <c r="V201" s="97"/>
      <c r="W201" s="97"/>
      <c r="X201" s="97"/>
      <c r="Y201" s="32" t="s">
        <v>58</v>
      </c>
      <c r="Z201" s="32" t="s">
        <v>58</v>
      </c>
      <c r="AA201" s="32" t="s">
        <v>58</v>
      </c>
      <c r="AB201" s="32" t="s">
        <v>58</v>
      </c>
      <c r="AC201" s="97"/>
      <c r="AD201" s="97"/>
    </row>
    <row r="202" spans="1:30" ht="285" x14ac:dyDescent="0.25">
      <c r="A202" s="266"/>
      <c r="B202" s="5" t="s">
        <v>648</v>
      </c>
      <c r="C202" s="130" t="s">
        <v>880</v>
      </c>
      <c r="D202" s="130" t="s">
        <v>879</v>
      </c>
      <c r="E202" s="8" t="s">
        <v>882</v>
      </c>
      <c r="F202" s="8" t="s">
        <v>892</v>
      </c>
      <c r="G202" s="32" t="s">
        <v>286</v>
      </c>
      <c r="H202" s="8" t="s">
        <v>901</v>
      </c>
      <c r="I202" s="8" t="s">
        <v>915</v>
      </c>
      <c r="J202" s="8"/>
      <c r="K202" s="8" t="s">
        <v>923</v>
      </c>
      <c r="L202" s="177" t="s">
        <v>945</v>
      </c>
      <c r="M202" s="177" t="s">
        <v>947</v>
      </c>
      <c r="N202" s="8" t="s">
        <v>286</v>
      </c>
      <c r="O202" s="8" t="s">
        <v>286</v>
      </c>
      <c r="P202" s="8" t="s">
        <v>286</v>
      </c>
      <c r="Q202" s="8" t="s">
        <v>286</v>
      </c>
      <c r="R202" s="177" t="s">
        <v>949</v>
      </c>
      <c r="S202" s="97" t="s">
        <v>286</v>
      </c>
      <c r="T202" s="177" t="s">
        <v>952</v>
      </c>
      <c r="U202" s="97"/>
      <c r="V202" s="97"/>
      <c r="W202" s="97"/>
      <c r="X202" s="97"/>
      <c r="Y202" s="8" t="s">
        <v>977</v>
      </c>
      <c r="Z202" s="8" t="s">
        <v>990</v>
      </c>
      <c r="AA202" s="8" t="s">
        <v>997</v>
      </c>
      <c r="AB202" s="8" t="s">
        <v>999</v>
      </c>
      <c r="AC202" s="97"/>
      <c r="AD202" s="97"/>
    </row>
    <row r="203" spans="1:30" ht="165" x14ac:dyDescent="0.25">
      <c r="A203" s="266"/>
      <c r="B203" s="5" t="s">
        <v>526</v>
      </c>
      <c r="C203" s="131" t="s">
        <v>858</v>
      </c>
      <c r="D203" s="131" t="s">
        <v>858</v>
      </c>
      <c r="E203" s="9" t="s">
        <v>858</v>
      </c>
      <c r="F203" s="9" t="s">
        <v>858</v>
      </c>
      <c r="G203" s="8"/>
      <c r="H203" s="9" t="s">
        <v>858</v>
      </c>
      <c r="I203" s="9" t="s">
        <v>858</v>
      </c>
      <c r="J203" s="8"/>
      <c r="K203" s="9" t="s">
        <v>858</v>
      </c>
      <c r="L203" s="9" t="s">
        <v>858</v>
      </c>
      <c r="M203" s="9" t="s">
        <v>858</v>
      </c>
      <c r="N203" s="8"/>
      <c r="O203" s="8"/>
      <c r="P203" s="8"/>
      <c r="Q203" s="8"/>
      <c r="R203" s="9" t="s">
        <v>858</v>
      </c>
      <c r="S203" s="97"/>
      <c r="T203" s="9" t="s">
        <v>858</v>
      </c>
      <c r="U203" s="97"/>
      <c r="V203" s="97"/>
      <c r="W203" s="97"/>
      <c r="X203" s="97"/>
      <c r="Y203" s="9" t="s">
        <v>858</v>
      </c>
      <c r="Z203" s="9" t="s">
        <v>858</v>
      </c>
      <c r="AA203" s="9" t="s">
        <v>858</v>
      </c>
      <c r="AB203" s="9" t="s">
        <v>858</v>
      </c>
      <c r="AC203" s="97"/>
      <c r="AD203" s="97"/>
    </row>
    <row r="204" spans="1:30" s="22" customFormat="1" ht="60" x14ac:dyDescent="0.25">
      <c r="A204" s="266"/>
      <c r="B204" s="5" t="s">
        <v>42</v>
      </c>
      <c r="C204" s="131" t="s">
        <v>644</v>
      </c>
      <c r="D204" s="131" t="s">
        <v>644</v>
      </c>
      <c r="E204" s="9" t="s">
        <v>651</v>
      </c>
      <c r="F204" s="9" t="s">
        <v>655</v>
      </c>
      <c r="G204" s="8"/>
      <c r="H204" s="9" t="s">
        <v>661</v>
      </c>
      <c r="I204" s="9" t="s">
        <v>663</v>
      </c>
      <c r="J204" s="8"/>
      <c r="K204" s="9" t="s">
        <v>666</v>
      </c>
      <c r="L204" s="9" t="s">
        <v>675</v>
      </c>
      <c r="M204" s="9" t="s">
        <v>676</v>
      </c>
      <c r="N204" s="8"/>
      <c r="O204" s="8"/>
      <c r="P204" s="8"/>
      <c r="Q204" s="8"/>
      <c r="R204" s="28" t="s">
        <v>686</v>
      </c>
      <c r="S204" s="97"/>
      <c r="T204" s="28" t="s">
        <v>703</v>
      </c>
      <c r="U204" s="97"/>
      <c r="V204" s="97"/>
      <c r="W204" s="97"/>
      <c r="X204" s="97"/>
      <c r="Y204" s="9" t="s">
        <v>985</v>
      </c>
      <c r="Z204" s="9" t="s">
        <v>989</v>
      </c>
      <c r="AA204" s="9" t="s">
        <v>989</v>
      </c>
      <c r="AB204" s="9" t="s">
        <v>989</v>
      </c>
      <c r="AC204" s="97"/>
      <c r="AD204" s="97"/>
    </row>
    <row r="205" spans="1:30" s="3" customFormat="1" ht="75" x14ac:dyDescent="0.25">
      <c r="A205" s="246"/>
      <c r="B205" s="37" t="s">
        <v>1108</v>
      </c>
      <c r="C205" s="148" t="s">
        <v>1112</v>
      </c>
      <c r="D205" s="148" t="s">
        <v>1112</v>
      </c>
      <c r="E205" s="148" t="s">
        <v>1112</v>
      </c>
      <c r="F205" s="148" t="s">
        <v>1112</v>
      </c>
      <c r="G205" s="8"/>
      <c r="H205" s="148" t="s">
        <v>1112</v>
      </c>
      <c r="I205" s="148" t="s">
        <v>1112</v>
      </c>
      <c r="J205" s="8"/>
      <c r="K205" s="148" t="s">
        <v>1112</v>
      </c>
      <c r="L205" s="148" t="s">
        <v>1112</v>
      </c>
      <c r="M205" s="148" t="s">
        <v>1112</v>
      </c>
      <c r="N205" s="8"/>
      <c r="O205" s="8"/>
      <c r="P205" s="8"/>
      <c r="Q205" s="8"/>
      <c r="R205" s="148" t="s">
        <v>1123</v>
      </c>
      <c r="S205" s="97"/>
      <c r="T205" s="148" t="s">
        <v>1123</v>
      </c>
      <c r="U205" s="97"/>
      <c r="V205" s="97"/>
      <c r="W205" s="97"/>
      <c r="X205" s="97"/>
      <c r="Y205" s="148" t="s">
        <v>1123</v>
      </c>
      <c r="Z205" s="148" t="s">
        <v>1123</v>
      </c>
      <c r="AA205" s="148" t="s">
        <v>1123</v>
      </c>
      <c r="AB205" s="148" t="s">
        <v>1123</v>
      </c>
      <c r="AC205" s="97"/>
      <c r="AD205" s="97"/>
    </row>
    <row r="206" spans="1:30" s="3" customFormat="1" ht="30" x14ac:dyDescent="0.25">
      <c r="A206" s="120"/>
      <c r="B206" s="5"/>
      <c r="C206" s="20" t="s">
        <v>861</v>
      </c>
      <c r="D206" s="20" t="s">
        <v>869</v>
      </c>
      <c r="E206" s="137" t="s">
        <v>881</v>
      </c>
      <c r="F206" s="137" t="s">
        <v>893</v>
      </c>
      <c r="G206" s="8"/>
      <c r="H206" s="137" t="s">
        <v>902</v>
      </c>
      <c r="I206" s="137" t="s">
        <v>916</v>
      </c>
      <c r="J206" s="8"/>
      <c r="K206" s="137" t="s">
        <v>924</v>
      </c>
      <c r="L206" s="8"/>
      <c r="M206" s="139"/>
      <c r="N206" s="8"/>
      <c r="O206" s="8"/>
      <c r="P206" s="8"/>
      <c r="Q206" s="8"/>
      <c r="R206" s="34" t="s">
        <v>916</v>
      </c>
      <c r="S206" s="97"/>
      <c r="T206" s="34" t="s">
        <v>953</v>
      </c>
      <c r="U206" s="97"/>
      <c r="V206" s="97"/>
      <c r="W206" s="97"/>
      <c r="X206" s="97"/>
      <c r="Y206" s="137" t="s">
        <v>979</v>
      </c>
      <c r="Z206" s="137" t="s">
        <v>988</v>
      </c>
      <c r="AA206" s="137" t="s">
        <v>988</v>
      </c>
      <c r="AB206" s="137" t="s">
        <v>988</v>
      </c>
      <c r="AC206" s="97"/>
      <c r="AD206" s="97"/>
    </row>
    <row r="207" spans="1:30" s="3" customFormat="1" ht="39.75" customHeight="1" x14ac:dyDescent="0.25">
      <c r="A207" s="120"/>
      <c r="B207" s="5"/>
      <c r="C207" s="35" t="s">
        <v>58</v>
      </c>
      <c r="D207" s="35" t="s">
        <v>58</v>
      </c>
      <c r="E207" s="32" t="s">
        <v>58</v>
      </c>
      <c r="F207" s="32" t="s">
        <v>58</v>
      </c>
      <c r="G207" s="8"/>
      <c r="H207" s="32" t="s">
        <v>58</v>
      </c>
      <c r="I207" s="32" t="s">
        <v>58</v>
      </c>
      <c r="J207" s="8"/>
      <c r="K207" s="32" t="s">
        <v>58</v>
      </c>
      <c r="L207" s="8"/>
      <c r="M207" s="8"/>
      <c r="N207" s="8"/>
      <c r="O207" s="8"/>
      <c r="P207" s="8"/>
      <c r="Q207" s="8"/>
      <c r="R207" s="32" t="s">
        <v>58</v>
      </c>
      <c r="S207" s="97"/>
      <c r="T207" s="32" t="s">
        <v>58</v>
      </c>
      <c r="U207" s="97"/>
      <c r="V207" s="97"/>
      <c r="W207" s="97"/>
      <c r="X207" s="97"/>
      <c r="Y207" s="32" t="s">
        <v>58</v>
      </c>
      <c r="Z207" s="32" t="s">
        <v>58</v>
      </c>
      <c r="AA207" s="32" t="s">
        <v>58</v>
      </c>
      <c r="AB207" s="32" t="s">
        <v>58</v>
      </c>
      <c r="AC207" s="97"/>
      <c r="AD207" s="97"/>
    </row>
    <row r="208" spans="1:30" s="3" customFormat="1" ht="183.75" customHeight="1" x14ac:dyDescent="0.25">
      <c r="A208" s="120"/>
      <c r="B208" s="5"/>
      <c r="C208" s="130" t="s">
        <v>860</v>
      </c>
      <c r="D208" s="130" t="s">
        <v>870</v>
      </c>
      <c r="E208" s="8" t="s">
        <v>884</v>
      </c>
      <c r="F208" s="8" t="s">
        <v>908</v>
      </c>
      <c r="G208" s="8"/>
      <c r="H208" s="8" t="s">
        <v>903</v>
      </c>
      <c r="I208" s="8" t="s">
        <v>917</v>
      </c>
      <c r="J208" s="8"/>
      <c r="K208" s="8" t="s">
        <v>925</v>
      </c>
      <c r="L208" s="8"/>
      <c r="M208" s="8"/>
      <c r="N208" s="8"/>
      <c r="O208" s="8"/>
      <c r="P208" s="8"/>
      <c r="Q208" s="8"/>
      <c r="R208" s="177" t="s">
        <v>1019</v>
      </c>
      <c r="S208" s="97"/>
      <c r="T208" s="177" t="s">
        <v>954</v>
      </c>
      <c r="U208" s="97"/>
      <c r="V208" s="97"/>
      <c r="W208" s="97"/>
      <c r="X208" s="97"/>
      <c r="Y208" s="8" t="s">
        <v>980</v>
      </c>
      <c r="Z208" s="8" t="s">
        <v>991</v>
      </c>
      <c r="AA208" s="8" t="s">
        <v>998</v>
      </c>
      <c r="AB208" s="8" t="s">
        <v>1000</v>
      </c>
      <c r="AC208" s="97"/>
      <c r="AD208" s="97"/>
    </row>
    <row r="209" spans="1:30" s="3" customFormat="1" ht="163.5" customHeight="1" x14ac:dyDescent="0.25">
      <c r="A209" s="120"/>
      <c r="B209" s="5"/>
      <c r="C209" s="131" t="s">
        <v>858</v>
      </c>
      <c r="D209" s="131" t="s">
        <v>858</v>
      </c>
      <c r="E209" s="9" t="s">
        <v>858</v>
      </c>
      <c r="F209" s="9" t="s">
        <v>858</v>
      </c>
      <c r="G209" s="8"/>
      <c r="H209" s="9" t="s">
        <v>858</v>
      </c>
      <c r="I209" s="9" t="s">
        <v>858</v>
      </c>
      <c r="J209" s="8"/>
      <c r="K209" s="9" t="s">
        <v>858</v>
      </c>
      <c r="L209" s="8"/>
      <c r="M209" s="8"/>
      <c r="N209" s="8"/>
      <c r="O209" s="8"/>
      <c r="P209" s="8"/>
      <c r="Q209" s="8"/>
      <c r="R209" s="9" t="s">
        <v>950</v>
      </c>
      <c r="S209" s="97"/>
      <c r="T209" s="9" t="s">
        <v>950</v>
      </c>
      <c r="U209" s="97"/>
      <c r="V209" s="97"/>
      <c r="W209" s="97"/>
      <c r="X209" s="97"/>
      <c r="Y209" s="9" t="s">
        <v>858</v>
      </c>
      <c r="Z209" s="9" t="s">
        <v>858</v>
      </c>
      <c r="AA209" s="9" t="s">
        <v>858</v>
      </c>
      <c r="AB209" s="9" t="s">
        <v>858</v>
      </c>
      <c r="AC209" s="97"/>
      <c r="AD209" s="97"/>
    </row>
    <row r="210" spans="1:30" s="3" customFormat="1" ht="62.25" customHeight="1" x14ac:dyDescent="0.25">
      <c r="A210" s="120"/>
      <c r="B210" s="5"/>
      <c r="C210" s="131" t="s">
        <v>862</v>
      </c>
      <c r="D210" s="131" t="s">
        <v>862</v>
      </c>
      <c r="E210" s="9" t="s">
        <v>890</v>
      </c>
      <c r="F210" s="9" t="s">
        <v>898</v>
      </c>
      <c r="G210" s="8"/>
      <c r="H210" s="9" t="s">
        <v>911</v>
      </c>
      <c r="I210" s="9" t="s">
        <v>918</v>
      </c>
      <c r="J210" s="8"/>
      <c r="K210" s="9" t="s">
        <v>926</v>
      </c>
      <c r="L210" s="8"/>
      <c r="M210" s="8"/>
      <c r="N210" s="8"/>
      <c r="O210" s="8"/>
      <c r="P210" s="8"/>
      <c r="Q210" s="8"/>
      <c r="R210" s="28" t="s">
        <v>1023</v>
      </c>
      <c r="S210" s="97"/>
      <c r="T210" s="28" t="s">
        <v>718</v>
      </c>
      <c r="U210" s="97"/>
      <c r="V210" s="97"/>
      <c r="W210" s="97"/>
      <c r="X210" s="97"/>
      <c r="Y210" s="9" t="s">
        <v>984</v>
      </c>
      <c r="Z210" s="9" t="s">
        <v>918</v>
      </c>
      <c r="AA210" s="9" t="s">
        <v>918</v>
      </c>
      <c r="AB210" s="9" t="s">
        <v>918</v>
      </c>
      <c r="AC210" s="97"/>
      <c r="AD210" s="97"/>
    </row>
    <row r="211" spans="1:30" s="3" customFormat="1" ht="62.25" customHeight="1" x14ac:dyDescent="0.25">
      <c r="A211" s="246"/>
      <c r="B211" s="5"/>
      <c r="C211" s="148" t="s">
        <v>1112</v>
      </c>
      <c r="D211" s="148" t="s">
        <v>1112</v>
      </c>
      <c r="E211" s="148" t="s">
        <v>1112</v>
      </c>
      <c r="F211" s="148" t="s">
        <v>1112</v>
      </c>
      <c r="G211" s="8"/>
      <c r="H211" s="148" t="s">
        <v>1112</v>
      </c>
      <c r="I211" s="148" t="s">
        <v>1112</v>
      </c>
      <c r="J211" s="8"/>
      <c r="K211" s="148" t="s">
        <v>1112</v>
      </c>
      <c r="L211" s="8"/>
      <c r="M211" s="8"/>
      <c r="N211" s="8"/>
      <c r="O211" s="8"/>
      <c r="P211" s="8"/>
      <c r="Q211" s="8"/>
      <c r="R211" s="148" t="s">
        <v>1123</v>
      </c>
      <c r="S211" s="97"/>
      <c r="T211" s="148" t="s">
        <v>1112</v>
      </c>
      <c r="U211" s="97"/>
      <c r="V211" s="97"/>
      <c r="W211" s="97"/>
      <c r="X211" s="97"/>
      <c r="Y211" s="148" t="s">
        <v>1123</v>
      </c>
      <c r="Z211" s="148" t="s">
        <v>1123</v>
      </c>
      <c r="AA211" s="148" t="s">
        <v>1123</v>
      </c>
      <c r="AB211" s="148" t="s">
        <v>1123</v>
      </c>
      <c r="AC211" s="97"/>
      <c r="AD211" s="97"/>
    </row>
    <row r="212" spans="1:30" s="3" customFormat="1" x14ac:dyDescent="0.25">
      <c r="A212" s="120"/>
      <c r="B212" s="5"/>
      <c r="C212" s="20" t="s">
        <v>863</v>
      </c>
      <c r="D212" s="20" t="s">
        <v>871</v>
      </c>
      <c r="E212" s="137" t="s">
        <v>883</v>
      </c>
      <c r="F212" s="137" t="s">
        <v>894</v>
      </c>
      <c r="G212" s="8"/>
      <c r="H212" s="137" t="s">
        <v>904</v>
      </c>
      <c r="I212" s="137" t="s">
        <v>919</v>
      </c>
      <c r="J212" s="8"/>
      <c r="K212" s="137" t="s">
        <v>927</v>
      </c>
      <c r="L212" s="8"/>
      <c r="M212" s="8"/>
      <c r="N212" s="8"/>
      <c r="O212" s="8"/>
      <c r="P212" s="8"/>
      <c r="Q212" s="8"/>
      <c r="R212" s="34" t="s">
        <v>919</v>
      </c>
      <c r="S212" s="97"/>
      <c r="T212" s="34" t="s">
        <v>1065</v>
      </c>
      <c r="U212" s="97"/>
      <c r="V212" s="97"/>
      <c r="W212" s="97"/>
      <c r="X212" s="97"/>
      <c r="Y212" s="137" t="s">
        <v>982</v>
      </c>
      <c r="Z212" s="137" t="s">
        <v>987</v>
      </c>
      <c r="AA212" s="137" t="s">
        <v>987</v>
      </c>
      <c r="AB212" s="137" t="s">
        <v>987</v>
      </c>
      <c r="AC212" s="97"/>
      <c r="AD212" s="97"/>
    </row>
    <row r="213" spans="1:30" s="3" customFormat="1" ht="30" x14ac:dyDescent="0.25">
      <c r="A213" s="120"/>
      <c r="B213" s="5"/>
      <c r="C213" s="35" t="s">
        <v>58</v>
      </c>
      <c r="D213" s="35" t="s">
        <v>58</v>
      </c>
      <c r="E213" s="32" t="s">
        <v>58</v>
      </c>
      <c r="F213" s="32" t="s">
        <v>58</v>
      </c>
      <c r="G213" s="8"/>
      <c r="H213" s="32" t="s">
        <v>58</v>
      </c>
      <c r="I213" s="32" t="s">
        <v>58</v>
      </c>
      <c r="J213" s="8"/>
      <c r="K213" s="32" t="s">
        <v>58</v>
      </c>
      <c r="L213" s="8"/>
      <c r="M213" s="8"/>
      <c r="N213" s="8"/>
      <c r="O213" s="8"/>
      <c r="P213" s="8"/>
      <c r="Q213" s="8"/>
      <c r="R213" s="32" t="s">
        <v>58</v>
      </c>
      <c r="S213" s="97"/>
      <c r="T213" s="32" t="s">
        <v>58</v>
      </c>
      <c r="U213" s="97"/>
      <c r="V213" s="97"/>
      <c r="W213" s="97"/>
      <c r="X213" s="97"/>
      <c r="Y213" s="32" t="s">
        <v>58</v>
      </c>
      <c r="Z213" s="32" t="s">
        <v>58</v>
      </c>
      <c r="AA213" s="32" t="s">
        <v>58</v>
      </c>
      <c r="AB213" s="32" t="s">
        <v>58</v>
      </c>
      <c r="AC213" s="97"/>
      <c r="AD213" s="97"/>
    </row>
    <row r="214" spans="1:30" s="3" customFormat="1" ht="285" x14ac:dyDescent="0.25">
      <c r="A214" s="120"/>
      <c r="B214" s="5"/>
      <c r="C214" s="130" t="s">
        <v>864</v>
      </c>
      <c r="D214" s="130" t="s">
        <v>872</v>
      </c>
      <c r="E214" s="8" t="s">
        <v>885</v>
      </c>
      <c r="F214" s="8" t="s">
        <v>909</v>
      </c>
      <c r="G214" s="8"/>
      <c r="H214" s="8" t="s">
        <v>905</v>
      </c>
      <c r="I214" s="8" t="s">
        <v>920</v>
      </c>
      <c r="J214" s="8"/>
      <c r="K214" s="8" t="s">
        <v>928</v>
      </c>
      <c r="L214" s="8"/>
      <c r="M214" s="8"/>
      <c r="N214" s="8"/>
      <c r="O214" s="8"/>
      <c r="P214" s="8"/>
      <c r="Q214" s="8"/>
      <c r="R214" s="177" t="s">
        <v>1020</v>
      </c>
      <c r="S214" s="97"/>
      <c r="T214" s="177" t="s">
        <v>955</v>
      </c>
      <c r="U214" s="97"/>
      <c r="V214" s="97"/>
      <c r="W214" s="97"/>
      <c r="X214" s="97"/>
      <c r="Y214" s="8" t="s">
        <v>981</v>
      </c>
      <c r="Z214" s="8" t="s">
        <v>992</v>
      </c>
      <c r="AA214" s="8" t="s">
        <v>1067</v>
      </c>
      <c r="AB214" s="8" t="s">
        <v>1066</v>
      </c>
      <c r="AC214" s="97"/>
      <c r="AD214" s="97"/>
    </row>
    <row r="215" spans="1:30" s="3" customFormat="1" ht="165" x14ac:dyDescent="0.25">
      <c r="A215" s="120"/>
      <c r="B215" s="5"/>
      <c r="C215" s="131" t="s">
        <v>858</v>
      </c>
      <c r="D215" s="131" t="s">
        <v>858</v>
      </c>
      <c r="E215" s="9" t="s">
        <v>858</v>
      </c>
      <c r="F215" s="9" t="s">
        <v>858</v>
      </c>
      <c r="G215" s="8"/>
      <c r="H215" s="9" t="s">
        <v>858</v>
      </c>
      <c r="I215" s="9" t="s">
        <v>858</v>
      </c>
      <c r="J215" s="8"/>
      <c r="K215" s="9" t="s">
        <v>929</v>
      </c>
      <c r="L215" s="8"/>
      <c r="M215" s="8"/>
      <c r="N215" s="8"/>
      <c r="O215" s="8"/>
      <c r="P215" s="8"/>
      <c r="Q215" s="8"/>
      <c r="R215" s="9" t="s">
        <v>950</v>
      </c>
      <c r="S215" s="97"/>
      <c r="T215" s="9" t="s">
        <v>950</v>
      </c>
      <c r="U215" s="97"/>
      <c r="V215" s="97"/>
      <c r="W215" s="97"/>
      <c r="X215" s="97"/>
      <c r="Y215" s="9" t="s">
        <v>858</v>
      </c>
      <c r="Z215" s="9" t="s">
        <v>858</v>
      </c>
      <c r="AA215" s="9" t="s">
        <v>858</v>
      </c>
      <c r="AB215" s="9" t="s">
        <v>858</v>
      </c>
      <c r="AC215" s="97"/>
      <c r="AD215" s="97"/>
    </row>
    <row r="216" spans="1:30" s="3" customFormat="1" ht="30" x14ac:dyDescent="0.25">
      <c r="A216" s="120"/>
      <c r="B216" s="5"/>
      <c r="C216" s="131" t="s">
        <v>865</v>
      </c>
      <c r="D216" s="131" t="s">
        <v>862</v>
      </c>
      <c r="E216" s="9" t="s">
        <v>889</v>
      </c>
      <c r="F216" s="9" t="s">
        <v>897</v>
      </c>
      <c r="G216" s="8"/>
      <c r="H216" s="9" t="s">
        <v>912</v>
      </c>
      <c r="I216" s="9" t="s">
        <v>921</v>
      </c>
      <c r="J216" s="8"/>
      <c r="K216" s="9" t="s">
        <v>926</v>
      </c>
      <c r="L216" s="8"/>
      <c r="M216" s="8"/>
      <c r="N216" s="8"/>
      <c r="O216" s="8"/>
      <c r="P216" s="8"/>
      <c r="Q216" s="8"/>
      <c r="R216" s="28" t="s">
        <v>1026</v>
      </c>
      <c r="S216" s="97"/>
      <c r="T216" s="28" t="s">
        <v>717</v>
      </c>
      <c r="U216" s="97"/>
      <c r="V216" s="97"/>
      <c r="W216" s="97"/>
      <c r="X216" s="97"/>
      <c r="Y216" s="9" t="s">
        <v>983</v>
      </c>
      <c r="Z216" s="9" t="s">
        <v>921</v>
      </c>
      <c r="AA216" s="9" t="s">
        <v>921</v>
      </c>
      <c r="AB216" s="9" t="s">
        <v>921</v>
      </c>
      <c r="AC216" s="97"/>
      <c r="AD216" s="97"/>
    </row>
    <row r="217" spans="1:30" s="3" customFormat="1" ht="75" x14ac:dyDescent="0.25">
      <c r="A217" s="246"/>
      <c r="B217" s="5"/>
      <c r="C217" s="148" t="s">
        <v>1112</v>
      </c>
      <c r="D217" s="148" t="s">
        <v>1112</v>
      </c>
      <c r="E217" s="148" t="s">
        <v>1112</v>
      </c>
      <c r="F217" s="148" t="s">
        <v>1112</v>
      </c>
      <c r="G217" s="8"/>
      <c r="H217" s="148" t="s">
        <v>1112</v>
      </c>
      <c r="I217" s="148" t="s">
        <v>1112</v>
      </c>
      <c r="J217" s="8"/>
      <c r="K217" s="9"/>
      <c r="L217" s="8"/>
      <c r="M217" s="8"/>
      <c r="N217" s="8"/>
      <c r="O217" s="8"/>
      <c r="P217" s="8"/>
      <c r="Q217" s="8"/>
      <c r="R217" s="148" t="s">
        <v>1123</v>
      </c>
      <c r="S217" s="97"/>
      <c r="T217" s="148" t="s">
        <v>1112</v>
      </c>
      <c r="U217" s="97"/>
      <c r="V217" s="97"/>
      <c r="W217" s="97"/>
      <c r="X217" s="97"/>
      <c r="Y217" s="148" t="s">
        <v>1123</v>
      </c>
      <c r="Z217" s="148" t="s">
        <v>1123</v>
      </c>
      <c r="AA217" s="148" t="s">
        <v>1123</v>
      </c>
      <c r="AB217" s="148" t="s">
        <v>1123</v>
      </c>
      <c r="AC217" s="97"/>
      <c r="AD217" s="97"/>
    </row>
    <row r="218" spans="1:30" s="3" customFormat="1" x14ac:dyDescent="0.25">
      <c r="A218" s="120"/>
      <c r="B218" s="5"/>
      <c r="C218" s="20" t="s">
        <v>875</v>
      </c>
      <c r="D218" s="20" t="s">
        <v>873</v>
      </c>
      <c r="E218" s="137" t="s">
        <v>886</v>
      </c>
      <c r="F218" s="137" t="s">
        <v>895</v>
      </c>
      <c r="G218" s="8"/>
      <c r="H218" s="137" t="s">
        <v>906</v>
      </c>
      <c r="I218" s="8"/>
      <c r="J218" s="8"/>
      <c r="K218" s="137" t="s">
        <v>930</v>
      </c>
      <c r="L218" s="8"/>
      <c r="M218" s="8"/>
      <c r="N218" s="8"/>
      <c r="O218" s="8"/>
      <c r="P218" s="8"/>
      <c r="Q218" s="8"/>
      <c r="R218" s="8"/>
      <c r="S218" s="97"/>
      <c r="T218" s="34" t="s">
        <v>956</v>
      </c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</row>
    <row r="219" spans="1:30" s="3" customFormat="1" ht="30" x14ac:dyDescent="0.25">
      <c r="A219" s="120"/>
      <c r="B219" s="5"/>
      <c r="C219" s="35" t="s">
        <v>58</v>
      </c>
      <c r="D219" s="35" t="s">
        <v>58</v>
      </c>
      <c r="E219" s="32" t="s">
        <v>58</v>
      </c>
      <c r="F219" s="32" t="s">
        <v>58</v>
      </c>
      <c r="G219" s="8"/>
      <c r="H219" s="32" t="s">
        <v>58</v>
      </c>
      <c r="I219" s="8"/>
      <c r="J219" s="8"/>
      <c r="K219" s="32" t="s">
        <v>58</v>
      </c>
      <c r="L219" s="8"/>
      <c r="M219" s="8"/>
      <c r="N219" s="8"/>
      <c r="O219" s="8"/>
      <c r="P219" s="8"/>
      <c r="Q219" s="8"/>
      <c r="R219" s="8"/>
      <c r="S219" s="97"/>
      <c r="T219" s="32" t="s">
        <v>58</v>
      </c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</row>
    <row r="220" spans="1:30" s="3" customFormat="1" ht="240" x14ac:dyDescent="0.25">
      <c r="A220" s="120"/>
      <c r="B220" s="5"/>
      <c r="C220" s="130" t="s">
        <v>867</v>
      </c>
      <c r="D220" s="130" t="s">
        <v>874</v>
      </c>
      <c r="E220" s="8" t="s">
        <v>887</v>
      </c>
      <c r="F220" s="8" t="s">
        <v>910</v>
      </c>
      <c r="G220" s="8"/>
      <c r="H220" s="8" t="s">
        <v>907</v>
      </c>
      <c r="I220" s="8"/>
      <c r="J220" s="8"/>
      <c r="K220" s="8" t="s">
        <v>931</v>
      </c>
      <c r="L220" s="8"/>
      <c r="M220" s="8"/>
      <c r="N220" s="8"/>
      <c r="O220" s="8"/>
      <c r="P220" s="8"/>
      <c r="Q220" s="8"/>
      <c r="R220" s="8"/>
      <c r="S220" s="97"/>
      <c r="T220" s="177" t="s">
        <v>957</v>
      </c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</row>
    <row r="221" spans="1:30" s="3" customFormat="1" ht="165" x14ac:dyDescent="0.25">
      <c r="A221" s="120"/>
      <c r="B221" s="5"/>
      <c r="C221" s="131" t="s">
        <v>858</v>
      </c>
      <c r="D221" s="131" t="s">
        <v>858</v>
      </c>
      <c r="E221" s="9" t="s">
        <v>858</v>
      </c>
      <c r="F221" s="9" t="s">
        <v>858</v>
      </c>
      <c r="G221" s="8"/>
      <c r="H221" s="9" t="s">
        <v>858</v>
      </c>
      <c r="I221" s="8"/>
      <c r="J221" s="8"/>
      <c r="K221" s="9" t="s">
        <v>858</v>
      </c>
      <c r="L221" s="8"/>
      <c r="M221" s="8"/>
      <c r="N221" s="8"/>
      <c r="O221" s="8"/>
      <c r="P221" s="8"/>
      <c r="Q221" s="8"/>
      <c r="R221" s="8"/>
      <c r="S221" s="97"/>
      <c r="T221" s="9" t="s">
        <v>950</v>
      </c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</row>
    <row r="222" spans="1:30" s="3" customFormat="1" ht="30" x14ac:dyDescent="0.25">
      <c r="A222" s="120"/>
      <c r="B222" s="5"/>
      <c r="C222" s="131" t="s">
        <v>866</v>
      </c>
      <c r="D222" s="131" t="s">
        <v>862</v>
      </c>
      <c r="E222" s="9" t="s">
        <v>888</v>
      </c>
      <c r="F222" s="9" t="s">
        <v>896</v>
      </c>
      <c r="G222" s="8"/>
      <c r="H222" s="9" t="s">
        <v>913</v>
      </c>
      <c r="I222" s="8"/>
      <c r="J222" s="8"/>
      <c r="K222" s="9" t="s">
        <v>926</v>
      </c>
      <c r="L222" s="8"/>
      <c r="M222" s="8"/>
      <c r="N222" s="8"/>
      <c r="O222" s="8"/>
      <c r="P222" s="8"/>
      <c r="Q222" s="8"/>
      <c r="R222" s="8"/>
      <c r="S222" s="97"/>
      <c r="T222" s="9" t="s">
        <v>716</v>
      </c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</row>
    <row r="223" spans="1:30" s="3" customFormat="1" ht="45" x14ac:dyDescent="0.25">
      <c r="A223" s="246"/>
      <c r="B223" s="5"/>
      <c r="C223" s="148" t="s">
        <v>1112</v>
      </c>
      <c r="D223" s="148" t="s">
        <v>1112</v>
      </c>
      <c r="E223" s="148" t="s">
        <v>1112</v>
      </c>
      <c r="F223" s="148" t="s">
        <v>1112</v>
      </c>
      <c r="G223" s="8"/>
      <c r="H223" s="148" t="s">
        <v>1112</v>
      </c>
      <c r="I223" s="8"/>
      <c r="J223" s="8"/>
      <c r="K223" s="148" t="s">
        <v>1112</v>
      </c>
      <c r="L223" s="8"/>
      <c r="M223" s="8"/>
      <c r="N223" s="8"/>
      <c r="O223" s="8"/>
      <c r="P223" s="8"/>
      <c r="Q223" s="8"/>
      <c r="R223" s="8"/>
      <c r="S223" s="97"/>
      <c r="T223" s="148" t="s">
        <v>1112</v>
      </c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</row>
    <row r="224" spans="1:30" s="3" customFormat="1" x14ac:dyDescent="0.25">
      <c r="A224" s="120"/>
      <c r="B224" s="5"/>
      <c r="C224" s="131"/>
      <c r="D224" s="20" t="s">
        <v>863</v>
      </c>
      <c r="E224" s="8"/>
      <c r="F224" s="8"/>
      <c r="G224" s="8"/>
      <c r="H224" s="8"/>
      <c r="I224" s="8"/>
      <c r="J224" s="8"/>
      <c r="K224" s="137" t="s">
        <v>932</v>
      </c>
      <c r="L224" s="8"/>
      <c r="M224" s="8"/>
      <c r="N224" s="8"/>
      <c r="O224" s="8"/>
      <c r="P224" s="8"/>
      <c r="Q224" s="8"/>
      <c r="R224" s="8"/>
      <c r="S224" s="97"/>
      <c r="T224" s="34" t="s">
        <v>958</v>
      </c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</row>
    <row r="225" spans="1:30" s="3" customFormat="1" ht="30" x14ac:dyDescent="0.25">
      <c r="A225" s="120"/>
      <c r="B225" s="5"/>
      <c r="C225" s="131"/>
      <c r="D225" s="35" t="s">
        <v>58</v>
      </c>
      <c r="E225" s="8"/>
      <c r="F225" s="8"/>
      <c r="G225" s="8"/>
      <c r="H225" s="8"/>
      <c r="I225" s="8"/>
      <c r="J225" s="8"/>
      <c r="K225" s="32" t="s">
        <v>58</v>
      </c>
      <c r="L225" s="8"/>
      <c r="M225" s="8"/>
      <c r="N225" s="8"/>
      <c r="O225" s="8"/>
      <c r="P225" s="8"/>
      <c r="Q225" s="8"/>
      <c r="R225" s="8"/>
      <c r="S225" s="97"/>
      <c r="T225" s="32" t="s">
        <v>58</v>
      </c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</row>
    <row r="226" spans="1:30" s="3" customFormat="1" ht="240" x14ac:dyDescent="0.25">
      <c r="A226" s="120"/>
      <c r="B226" s="5"/>
      <c r="C226" s="131"/>
      <c r="D226" s="130" t="s">
        <v>876</v>
      </c>
      <c r="E226" s="8"/>
      <c r="F226" s="8"/>
      <c r="G226" s="8"/>
      <c r="H226" s="8"/>
      <c r="I226" s="8"/>
      <c r="J226" s="8"/>
      <c r="K226" s="8" t="s">
        <v>933</v>
      </c>
      <c r="L226" s="8"/>
      <c r="M226" s="8"/>
      <c r="N226" s="8"/>
      <c r="O226" s="8"/>
      <c r="P226" s="8"/>
      <c r="Q226" s="8"/>
      <c r="R226" s="8"/>
      <c r="S226" s="97"/>
      <c r="T226" s="177" t="s">
        <v>959</v>
      </c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</row>
    <row r="227" spans="1:30" s="3" customFormat="1" ht="165" x14ac:dyDescent="0.25">
      <c r="A227" s="120"/>
      <c r="B227" s="5"/>
      <c r="C227" s="131"/>
      <c r="D227" s="131" t="s">
        <v>858</v>
      </c>
      <c r="E227" s="8"/>
      <c r="F227" s="8"/>
      <c r="G227" s="8"/>
      <c r="H227" s="8"/>
      <c r="I227" s="8"/>
      <c r="J227" s="8"/>
      <c r="K227" s="9" t="s">
        <v>858</v>
      </c>
      <c r="L227" s="8"/>
      <c r="M227" s="8"/>
      <c r="N227" s="8"/>
      <c r="O227" s="8"/>
      <c r="P227" s="8"/>
      <c r="Q227" s="8"/>
      <c r="R227" s="8"/>
      <c r="S227" s="97"/>
      <c r="T227" s="9" t="s">
        <v>950</v>
      </c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</row>
    <row r="228" spans="1:30" s="3" customFormat="1" ht="30" x14ac:dyDescent="0.25">
      <c r="A228" s="120"/>
      <c r="B228" s="5"/>
      <c r="C228" s="131"/>
      <c r="D228" s="131" t="s">
        <v>865</v>
      </c>
      <c r="E228" s="8"/>
      <c r="F228" s="8"/>
      <c r="G228" s="8"/>
      <c r="H228" s="8"/>
      <c r="I228" s="8"/>
      <c r="J228" s="8"/>
      <c r="K228" s="9" t="s">
        <v>926</v>
      </c>
      <c r="L228" s="8"/>
      <c r="M228" s="8"/>
      <c r="N228" s="8"/>
      <c r="O228" s="8"/>
      <c r="P228" s="8"/>
      <c r="Q228" s="8"/>
      <c r="R228" s="8"/>
      <c r="S228" s="97"/>
      <c r="T228" s="9" t="s">
        <v>715</v>
      </c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</row>
    <row r="229" spans="1:30" s="3" customFormat="1" ht="45" x14ac:dyDescent="0.25">
      <c r="A229" s="246"/>
      <c r="B229" s="5"/>
      <c r="C229" s="131"/>
      <c r="D229" s="148" t="s">
        <v>1112</v>
      </c>
      <c r="E229" s="8"/>
      <c r="F229" s="8"/>
      <c r="G229" s="8"/>
      <c r="H229" s="8"/>
      <c r="I229" s="8"/>
      <c r="J229" s="8"/>
      <c r="K229" s="148" t="s">
        <v>1112</v>
      </c>
      <c r="L229" s="8"/>
      <c r="M229" s="8"/>
      <c r="N229" s="8"/>
      <c r="O229" s="8"/>
      <c r="P229" s="8"/>
      <c r="Q229" s="8"/>
      <c r="R229" s="8"/>
      <c r="S229" s="97"/>
      <c r="T229" s="148" t="s">
        <v>1112</v>
      </c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</row>
    <row r="230" spans="1:30" s="3" customFormat="1" x14ac:dyDescent="0.25">
      <c r="A230" s="120"/>
      <c r="B230" s="5"/>
      <c r="C230" s="131"/>
      <c r="D230" s="20" t="s">
        <v>875</v>
      </c>
      <c r="E230" s="8"/>
      <c r="F230" s="8"/>
      <c r="G230" s="8"/>
      <c r="H230" s="8"/>
      <c r="I230" s="8"/>
      <c r="J230" s="8"/>
      <c r="K230" s="137" t="s">
        <v>934</v>
      </c>
      <c r="L230" s="8"/>
      <c r="M230" s="8"/>
      <c r="N230" s="8"/>
      <c r="O230" s="8"/>
      <c r="P230" s="8"/>
      <c r="Q230" s="8"/>
      <c r="R230" s="8"/>
      <c r="S230" s="97"/>
      <c r="T230" s="9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</row>
    <row r="231" spans="1:30" s="3" customFormat="1" ht="30" x14ac:dyDescent="0.25">
      <c r="A231" s="120"/>
      <c r="B231" s="5"/>
      <c r="C231" s="131"/>
      <c r="D231" s="35" t="s">
        <v>58</v>
      </c>
      <c r="E231" s="8"/>
      <c r="F231" s="8"/>
      <c r="G231" s="8"/>
      <c r="H231" s="8"/>
      <c r="I231" s="8"/>
      <c r="J231" s="8"/>
      <c r="K231" s="32" t="s">
        <v>58</v>
      </c>
      <c r="L231" s="8"/>
      <c r="M231" s="8"/>
      <c r="N231" s="8"/>
      <c r="O231" s="8"/>
      <c r="P231" s="8"/>
      <c r="Q231" s="8"/>
      <c r="R231" s="8"/>
      <c r="S231" s="97"/>
      <c r="T231" s="9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</row>
    <row r="232" spans="1:30" s="3" customFormat="1" ht="240" x14ac:dyDescent="0.25">
      <c r="A232" s="120"/>
      <c r="B232" s="5"/>
      <c r="C232" s="131"/>
      <c r="D232" s="130" t="s">
        <v>877</v>
      </c>
      <c r="E232" s="8"/>
      <c r="F232" s="8"/>
      <c r="G232" s="8"/>
      <c r="H232" s="8"/>
      <c r="I232" s="8"/>
      <c r="J232" s="8"/>
      <c r="K232" s="8" t="s">
        <v>935</v>
      </c>
      <c r="L232" s="8"/>
      <c r="M232" s="8"/>
      <c r="N232" s="8"/>
      <c r="O232" s="8"/>
      <c r="P232" s="8"/>
      <c r="Q232" s="8"/>
      <c r="R232" s="8"/>
      <c r="S232" s="97"/>
      <c r="T232" s="149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</row>
    <row r="233" spans="1:30" s="3" customFormat="1" ht="165" x14ac:dyDescent="0.25">
      <c r="A233" s="120"/>
      <c r="B233" s="5"/>
      <c r="C233" s="131"/>
      <c r="D233" s="131" t="s">
        <v>858</v>
      </c>
      <c r="E233" s="8"/>
      <c r="F233" s="8"/>
      <c r="G233" s="8"/>
      <c r="H233" s="8"/>
      <c r="I233" s="8"/>
      <c r="J233" s="8"/>
      <c r="K233" s="9" t="s">
        <v>858</v>
      </c>
      <c r="L233" s="8"/>
      <c r="M233" s="8"/>
      <c r="N233" s="8"/>
      <c r="O233" s="8"/>
      <c r="P233" s="8"/>
      <c r="Q233" s="8"/>
      <c r="R233" s="8"/>
      <c r="S233" s="97"/>
      <c r="T233" s="17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</row>
    <row r="234" spans="1:30" s="3" customFormat="1" ht="30" x14ac:dyDescent="0.25">
      <c r="A234" s="120"/>
      <c r="B234" s="5"/>
      <c r="C234" s="131"/>
      <c r="D234" s="131" t="s">
        <v>866</v>
      </c>
      <c r="E234" s="8"/>
      <c r="F234" s="8"/>
      <c r="G234" s="8"/>
      <c r="H234" s="8"/>
      <c r="I234" s="8"/>
      <c r="J234" s="8"/>
      <c r="K234" s="9" t="s">
        <v>926</v>
      </c>
      <c r="L234" s="8"/>
      <c r="M234" s="8"/>
      <c r="N234" s="8"/>
      <c r="O234" s="8"/>
      <c r="P234" s="8"/>
      <c r="Q234" s="8"/>
      <c r="R234" s="8"/>
      <c r="S234" s="97"/>
      <c r="T234" s="9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</row>
    <row r="235" spans="1:30" s="3" customFormat="1" ht="45" x14ac:dyDescent="0.25">
      <c r="A235" s="246"/>
      <c r="B235" s="5"/>
      <c r="C235" s="131"/>
      <c r="D235" s="148" t="s">
        <v>1112</v>
      </c>
      <c r="E235" s="8"/>
      <c r="F235" s="8"/>
      <c r="G235" s="8"/>
      <c r="H235" s="8"/>
      <c r="I235" s="8"/>
      <c r="J235" s="8"/>
      <c r="K235" s="148" t="s">
        <v>1112</v>
      </c>
      <c r="L235" s="8"/>
      <c r="M235" s="8"/>
      <c r="N235" s="8"/>
      <c r="O235" s="8"/>
      <c r="P235" s="8"/>
      <c r="Q235" s="8"/>
      <c r="R235" s="8"/>
      <c r="S235" s="97"/>
      <c r="T235" s="9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</row>
    <row r="236" spans="1:30" s="3" customFormat="1" ht="30" x14ac:dyDescent="0.25">
      <c r="A236" s="120"/>
      <c r="B236" s="5"/>
      <c r="C236" s="131"/>
      <c r="D236" s="131"/>
      <c r="E236" s="8"/>
      <c r="F236" s="8"/>
      <c r="G236" s="8"/>
      <c r="H236" s="8"/>
      <c r="I236" s="8"/>
      <c r="J236" s="8"/>
      <c r="K236" s="137" t="s">
        <v>936</v>
      </c>
      <c r="L236" s="8"/>
      <c r="M236" s="8"/>
      <c r="N236" s="8"/>
      <c r="O236" s="8"/>
      <c r="P236" s="8"/>
      <c r="Q236" s="8"/>
      <c r="R236" s="8"/>
      <c r="S236" s="97"/>
      <c r="T236" s="9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</row>
    <row r="237" spans="1:30" s="3" customFormat="1" ht="30" x14ac:dyDescent="0.25">
      <c r="A237" s="120"/>
      <c r="B237" s="5"/>
      <c r="C237" s="131"/>
      <c r="D237" s="131"/>
      <c r="E237" s="8"/>
      <c r="F237" s="8"/>
      <c r="G237" s="8"/>
      <c r="H237" s="8"/>
      <c r="I237" s="8"/>
      <c r="J237" s="8"/>
      <c r="K237" s="32" t="s">
        <v>58</v>
      </c>
      <c r="L237" s="8"/>
      <c r="M237" s="8"/>
      <c r="N237" s="8"/>
      <c r="O237" s="8"/>
      <c r="P237" s="8"/>
      <c r="Q237" s="8"/>
      <c r="R237" s="8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</row>
    <row r="238" spans="1:30" s="3" customFormat="1" ht="240" x14ac:dyDescent="0.25">
      <c r="A238" s="120"/>
      <c r="B238" s="5"/>
      <c r="C238" s="131"/>
      <c r="D238" s="131"/>
      <c r="E238" s="8"/>
      <c r="F238" s="8"/>
      <c r="G238" s="8"/>
      <c r="H238" s="8"/>
      <c r="I238" s="8"/>
      <c r="J238" s="8"/>
      <c r="K238" s="8" t="s">
        <v>937</v>
      </c>
      <c r="L238" s="8"/>
      <c r="M238" s="8"/>
      <c r="N238" s="8"/>
      <c r="O238" s="8"/>
      <c r="P238" s="8"/>
      <c r="Q238" s="8"/>
      <c r="R238" s="8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</row>
    <row r="239" spans="1:30" s="3" customFormat="1" ht="165" x14ac:dyDescent="0.25">
      <c r="A239" s="120"/>
      <c r="B239" s="5"/>
      <c r="C239" s="131"/>
      <c r="D239" s="131"/>
      <c r="E239" s="8"/>
      <c r="F239" s="8"/>
      <c r="G239" s="8"/>
      <c r="H239" s="8"/>
      <c r="I239" s="8"/>
      <c r="J239" s="8"/>
      <c r="K239" s="9" t="s">
        <v>858</v>
      </c>
      <c r="L239" s="8"/>
      <c r="M239" s="8"/>
      <c r="N239" s="8"/>
      <c r="O239" s="8"/>
      <c r="P239" s="8"/>
      <c r="Q239" s="8"/>
      <c r="R239" s="8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</row>
    <row r="240" spans="1:30" s="3" customFormat="1" ht="30" x14ac:dyDescent="0.25">
      <c r="A240" s="120"/>
      <c r="B240" s="5"/>
      <c r="C240" s="131"/>
      <c r="D240" s="131"/>
      <c r="E240" s="8"/>
      <c r="F240" s="8"/>
      <c r="G240" s="8"/>
      <c r="H240" s="8"/>
      <c r="I240" s="8"/>
      <c r="J240" s="8"/>
      <c r="K240" s="9" t="s">
        <v>926</v>
      </c>
      <c r="L240" s="8"/>
      <c r="M240" s="8"/>
      <c r="N240" s="8"/>
      <c r="O240" s="8"/>
      <c r="P240" s="8"/>
      <c r="Q240" s="8"/>
      <c r="R240" s="8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</row>
    <row r="241" spans="1:30" s="3" customFormat="1" ht="45" x14ac:dyDescent="0.25">
      <c r="A241" s="246"/>
      <c r="B241" s="5"/>
      <c r="C241" s="131"/>
      <c r="D241" s="131"/>
      <c r="E241" s="8"/>
      <c r="F241" s="8"/>
      <c r="G241" s="8"/>
      <c r="H241" s="8"/>
      <c r="I241" s="8"/>
      <c r="J241" s="8"/>
      <c r="K241" s="148" t="s">
        <v>1112</v>
      </c>
      <c r="L241" s="8"/>
      <c r="M241" s="8"/>
      <c r="N241" s="8"/>
      <c r="O241" s="8"/>
      <c r="P241" s="8"/>
      <c r="Q241" s="8"/>
      <c r="R241" s="8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</row>
    <row r="242" spans="1:30" s="3" customFormat="1" x14ac:dyDescent="0.25">
      <c r="A242" s="120"/>
      <c r="B242" s="5"/>
      <c r="C242" s="131"/>
      <c r="D242" s="131"/>
      <c r="E242" s="8"/>
      <c r="F242" s="8"/>
      <c r="G242" s="8"/>
      <c r="H242" s="8"/>
      <c r="I242" s="8"/>
      <c r="J242" s="8"/>
      <c r="K242" s="137" t="s">
        <v>938</v>
      </c>
      <c r="L242" s="8"/>
      <c r="M242" s="8"/>
      <c r="N242" s="8"/>
      <c r="O242" s="8"/>
      <c r="P242" s="8"/>
      <c r="Q242" s="8"/>
      <c r="R242" s="8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</row>
    <row r="243" spans="1:30" s="3" customFormat="1" ht="30" x14ac:dyDescent="0.25">
      <c r="A243" s="120"/>
      <c r="B243" s="5"/>
      <c r="C243" s="131"/>
      <c r="D243" s="131"/>
      <c r="E243" s="8"/>
      <c r="F243" s="8"/>
      <c r="G243" s="8"/>
      <c r="H243" s="8"/>
      <c r="I243" s="8"/>
      <c r="J243" s="8"/>
      <c r="K243" s="32" t="s">
        <v>58</v>
      </c>
      <c r="L243" s="8"/>
      <c r="M243" s="8"/>
      <c r="N243" s="8"/>
      <c r="O243" s="8"/>
      <c r="P243" s="8"/>
      <c r="Q243" s="8"/>
      <c r="R243" s="8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</row>
    <row r="244" spans="1:30" s="3" customFormat="1" ht="240" x14ac:dyDescent="0.25">
      <c r="A244" s="120"/>
      <c r="B244" s="5"/>
      <c r="C244" s="131"/>
      <c r="D244" s="131"/>
      <c r="E244" s="8"/>
      <c r="F244" s="8"/>
      <c r="G244" s="8"/>
      <c r="H244" s="8"/>
      <c r="I244" s="8"/>
      <c r="J244" s="8"/>
      <c r="K244" s="8" t="s">
        <v>939</v>
      </c>
      <c r="L244" s="8"/>
      <c r="M244" s="8"/>
      <c r="N244" s="8"/>
      <c r="O244" s="8"/>
      <c r="P244" s="8"/>
      <c r="Q244" s="8"/>
      <c r="R244" s="8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</row>
    <row r="245" spans="1:30" s="3" customFormat="1" ht="165" x14ac:dyDescent="0.25">
      <c r="A245" s="120"/>
      <c r="B245" s="5"/>
      <c r="C245" s="131"/>
      <c r="D245" s="131"/>
      <c r="E245" s="8"/>
      <c r="F245" s="8"/>
      <c r="G245" s="8"/>
      <c r="H245" s="8"/>
      <c r="I245" s="8"/>
      <c r="J245" s="8"/>
      <c r="K245" s="9" t="s">
        <v>858</v>
      </c>
      <c r="L245" s="8"/>
      <c r="M245" s="8"/>
      <c r="N245" s="8"/>
      <c r="O245" s="8"/>
      <c r="P245" s="8"/>
      <c r="Q245" s="8"/>
      <c r="R245" s="8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</row>
    <row r="246" spans="1:30" s="3" customFormat="1" ht="30" x14ac:dyDescent="0.25">
      <c r="A246" s="120"/>
      <c r="B246" s="5"/>
      <c r="C246" s="131"/>
      <c r="D246" s="131"/>
      <c r="E246" s="8"/>
      <c r="F246" s="8"/>
      <c r="G246" s="8"/>
      <c r="H246" s="8"/>
      <c r="I246" s="8"/>
      <c r="J246" s="8"/>
      <c r="K246" s="9" t="s">
        <v>940</v>
      </c>
      <c r="L246" s="8"/>
      <c r="M246" s="8"/>
      <c r="N246" s="8"/>
      <c r="O246" s="8"/>
      <c r="P246" s="8"/>
      <c r="Q246" s="8"/>
      <c r="R246" s="8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</row>
    <row r="247" spans="1:30" s="3" customFormat="1" ht="45" x14ac:dyDescent="0.25">
      <c r="A247" s="246"/>
      <c r="B247" s="5"/>
      <c r="C247" s="131"/>
      <c r="D247" s="131"/>
      <c r="E247" s="8"/>
      <c r="F247" s="8"/>
      <c r="G247" s="8"/>
      <c r="H247" s="8"/>
      <c r="I247" s="8"/>
      <c r="J247" s="8"/>
      <c r="K247" s="148" t="s">
        <v>1112</v>
      </c>
      <c r="L247" s="8"/>
      <c r="M247" s="8"/>
      <c r="N247" s="8"/>
      <c r="O247" s="8"/>
      <c r="P247" s="8"/>
      <c r="Q247" s="8"/>
      <c r="R247" s="8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</row>
    <row r="248" spans="1:30" s="3" customFormat="1" x14ac:dyDescent="0.25">
      <c r="A248" s="120"/>
      <c r="B248" s="5"/>
      <c r="C248" s="131"/>
      <c r="D248" s="131"/>
      <c r="E248" s="8"/>
      <c r="F248" s="8"/>
      <c r="G248" s="8"/>
      <c r="H248" s="8"/>
      <c r="I248" s="8"/>
      <c r="J248" s="8"/>
      <c r="K248" s="137" t="s">
        <v>941</v>
      </c>
      <c r="L248" s="8"/>
      <c r="M248" s="8"/>
      <c r="N248" s="8"/>
      <c r="O248" s="8"/>
      <c r="P248" s="8"/>
      <c r="Q248" s="8"/>
      <c r="R248" s="8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</row>
    <row r="249" spans="1:30" s="3" customFormat="1" ht="30" x14ac:dyDescent="0.25">
      <c r="A249" s="120"/>
      <c r="B249" s="5"/>
      <c r="C249" s="131"/>
      <c r="D249" s="131"/>
      <c r="E249" s="8"/>
      <c r="F249" s="8"/>
      <c r="G249" s="8"/>
      <c r="H249" s="8"/>
      <c r="I249" s="8"/>
      <c r="J249" s="8"/>
      <c r="K249" s="32" t="s">
        <v>58</v>
      </c>
      <c r="L249" s="8"/>
      <c r="M249" s="8"/>
      <c r="N249" s="8"/>
      <c r="O249" s="8"/>
      <c r="P249" s="8"/>
      <c r="Q249" s="8"/>
      <c r="R249" s="8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</row>
    <row r="250" spans="1:30" s="3" customFormat="1" ht="240" x14ac:dyDescent="0.25">
      <c r="A250" s="120"/>
      <c r="B250" s="5"/>
      <c r="C250" s="131"/>
      <c r="D250" s="131"/>
      <c r="E250" s="8"/>
      <c r="F250" s="8"/>
      <c r="G250" s="8"/>
      <c r="H250" s="8"/>
      <c r="I250" s="8"/>
      <c r="J250" s="8"/>
      <c r="K250" s="8" t="s">
        <v>942</v>
      </c>
      <c r="L250" s="8"/>
      <c r="M250" s="8"/>
      <c r="N250" s="8"/>
      <c r="O250" s="8"/>
      <c r="P250" s="8"/>
      <c r="Q250" s="8"/>
      <c r="R250" s="8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</row>
    <row r="251" spans="1:30" s="3" customFormat="1" ht="165" x14ac:dyDescent="0.25">
      <c r="A251" s="120"/>
      <c r="B251" s="5"/>
      <c r="C251" s="131"/>
      <c r="D251" s="131"/>
      <c r="E251" s="8"/>
      <c r="F251" s="8"/>
      <c r="G251" s="8"/>
      <c r="H251" s="8"/>
      <c r="I251" s="8"/>
      <c r="J251" s="8"/>
      <c r="K251" s="9" t="s">
        <v>858</v>
      </c>
      <c r="L251" s="8"/>
      <c r="M251" s="8"/>
      <c r="N251" s="8"/>
      <c r="O251" s="8"/>
      <c r="P251" s="8"/>
      <c r="Q251" s="8"/>
      <c r="R251" s="8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</row>
    <row r="252" spans="1:30" s="22" customFormat="1" ht="30" x14ac:dyDescent="0.25">
      <c r="A252" s="151"/>
      <c r="B252" s="6"/>
      <c r="C252" s="134"/>
      <c r="D252" s="134"/>
      <c r="E252" s="51"/>
      <c r="F252" s="51"/>
      <c r="G252" s="51"/>
      <c r="H252" s="51"/>
      <c r="I252" s="51"/>
      <c r="J252" s="51"/>
      <c r="K252" s="10" t="s">
        <v>943</v>
      </c>
      <c r="L252" s="51"/>
      <c r="M252" s="51"/>
      <c r="N252" s="51"/>
      <c r="O252" s="51"/>
      <c r="P252" s="51"/>
      <c r="Q252" s="51"/>
      <c r="R252" s="51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s="3" customFormat="1" ht="45" x14ac:dyDescent="0.25">
      <c r="A253" s="246"/>
      <c r="B253" s="5"/>
      <c r="C253" s="131"/>
      <c r="D253" s="131"/>
      <c r="E253" s="8"/>
      <c r="F253" s="8"/>
      <c r="G253" s="8"/>
      <c r="H253" s="8"/>
      <c r="I253" s="8"/>
      <c r="J253" s="8"/>
      <c r="K253" s="148" t="s">
        <v>1112</v>
      </c>
      <c r="L253" s="8"/>
      <c r="M253" s="8"/>
      <c r="N253" s="8"/>
      <c r="O253" s="8"/>
      <c r="P253" s="8"/>
      <c r="Q253" s="8"/>
      <c r="R253" s="8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</row>
    <row r="254" spans="1:30" s="44" customFormat="1" ht="30" x14ac:dyDescent="0.25">
      <c r="A254" s="269" t="s">
        <v>431</v>
      </c>
      <c r="B254" s="48" t="s">
        <v>529</v>
      </c>
      <c r="C254" s="45" t="s">
        <v>529</v>
      </c>
      <c r="D254" s="45" t="s">
        <v>529</v>
      </c>
      <c r="E254" s="46" t="s">
        <v>529</v>
      </c>
      <c r="F254" s="46" t="s">
        <v>529</v>
      </c>
      <c r="G254" s="46" t="s">
        <v>529</v>
      </c>
      <c r="H254" s="46" t="s">
        <v>529</v>
      </c>
      <c r="I254" s="46" t="s">
        <v>529</v>
      </c>
      <c r="J254" s="46" t="s">
        <v>529</v>
      </c>
      <c r="K254" s="46" t="s">
        <v>529</v>
      </c>
      <c r="L254" s="46" t="s">
        <v>529</v>
      </c>
      <c r="M254" s="46" t="s">
        <v>529</v>
      </c>
      <c r="N254" s="46" t="s">
        <v>529</v>
      </c>
      <c r="O254" s="46" t="s">
        <v>529</v>
      </c>
      <c r="P254" s="46" t="s">
        <v>529</v>
      </c>
      <c r="Q254" s="46" t="s">
        <v>529</v>
      </c>
      <c r="R254" s="46" t="s">
        <v>529</v>
      </c>
      <c r="S254" s="46" t="s">
        <v>529</v>
      </c>
      <c r="T254" s="46" t="s">
        <v>529</v>
      </c>
      <c r="U254" s="46" t="s">
        <v>529</v>
      </c>
      <c r="V254" s="46" t="s">
        <v>529</v>
      </c>
      <c r="W254" s="46" t="s">
        <v>529</v>
      </c>
      <c r="X254" s="46" t="s">
        <v>529</v>
      </c>
      <c r="Y254" s="46" t="s">
        <v>529</v>
      </c>
      <c r="Z254" s="46" t="s">
        <v>529</v>
      </c>
      <c r="AA254" s="46" t="s">
        <v>529</v>
      </c>
      <c r="AB254" s="46" t="s">
        <v>529</v>
      </c>
      <c r="AC254" s="46" t="s">
        <v>529</v>
      </c>
      <c r="AD254" s="46" t="s">
        <v>529</v>
      </c>
    </row>
    <row r="255" spans="1:30" s="117" customFormat="1" x14ac:dyDescent="0.25">
      <c r="A255" s="269"/>
      <c r="B255" s="5"/>
      <c r="C255" s="20"/>
      <c r="D255" s="20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34" t="s">
        <v>965</v>
      </c>
      <c r="V255" s="137"/>
      <c r="W255" s="137" t="s">
        <v>286</v>
      </c>
      <c r="X255" s="137"/>
      <c r="Y255" s="137"/>
      <c r="Z255" s="137" t="s">
        <v>286</v>
      </c>
      <c r="AA255" s="137"/>
      <c r="AB255" s="137"/>
      <c r="AC255" s="137"/>
      <c r="AD255" s="137"/>
    </row>
    <row r="256" spans="1:30" ht="30" x14ac:dyDescent="0.25">
      <c r="A256" s="265"/>
      <c r="B256" s="5" t="s">
        <v>58</v>
      </c>
      <c r="C256" s="130" t="s">
        <v>286</v>
      </c>
      <c r="D256" s="130" t="s">
        <v>286</v>
      </c>
      <c r="E256" s="8" t="s">
        <v>286</v>
      </c>
      <c r="F256" s="8" t="s">
        <v>286</v>
      </c>
      <c r="G256" s="8" t="s">
        <v>286</v>
      </c>
      <c r="H256" s="8" t="s">
        <v>286</v>
      </c>
      <c r="I256" s="8" t="s">
        <v>286</v>
      </c>
      <c r="J256" s="8" t="s">
        <v>286</v>
      </c>
      <c r="K256" s="8" t="s">
        <v>286</v>
      </c>
      <c r="L256" s="8" t="s">
        <v>286</v>
      </c>
      <c r="M256" s="8" t="s">
        <v>286</v>
      </c>
      <c r="N256" s="8" t="s">
        <v>286</v>
      </c>
      <c r="O256" s="8" t="s">
        <v>286</v>
      </c>
      <c r="P256" s="8" t="s">
        <v>286</v>
      </c>
      <c r="Q256" s="8" t="s">
        <v>286</v>
      </c>
      <c r="R256" s="8"/>
      <c r="S256" s="97"/>
      <c r="T256" s="97"/>
      <c r="U256" s="32" t="s">
        <v>58</v>
      </c>
      <c r="V256" s="97"/>
      <c r="W256" s="97"/>
      <c r="X256" s="97"/>
      <c r="Y256" s="97"/>
      <c r="Z256" s="97"/>
      <c r="AA256" s="97"/>
      <c r="AB256" s="97"/>
      <c r="AC256" s="97"/>
      <c r="AD256" s="97"/>
    </row>
    <row r="257" spans="1:30" ht="225" x14ac:dyDescent="0.25">
      <c r="A257" s="265"/>
      <c r="B257" s="5" t="s">
        <v>524</v>
      </c>
      <c r="C257" s="130" t="s">
        <v>286</v>
      </c>
      <c r="D257" s="130" t="s">
        <v>286</v>
      </c>
      <c r="E257" s="8" t="s">
        <v>286</v>
      </c>
      <c r="F257" s="8" t="s">
        <v>286</v>
      </c>
      <c r="G257" s="8" t="s">
        <v>286</v>
      </c>
      <c r="H257" s="8" t="s">
        <v>286</v>
      </c>
      <c r="I257" s="8" t="s">
        <v>286</v>
      </c>
      <c r="J257" s="8" t="s">
        <v>286</v>
      </c>
      <c r="K257" s="8" t="s">
        <v>286</v>
      </c>
      <c r="L257" s="8" t="s">
        <v>286</v>
      </c>
      <c r="M257" s="8" t="s">
        <v>286</v>
      </c>
      <c r="N257" s="8" t="s">
        <v>286</v>
      </c>
      <c r="O257" s="8" t="s">
        <v>286</v>
      </c>
      <c r="P257" s="8" t="s">
        <v>286</v>
      </c>
      <c r="Q257" s="8" t="s">
        <v>286</v>
      </c>
      <c r="R257" s="8"/>
      <c r="S257" s="97"/>
      <c r="T257" s="97"/>
      <c r="U257" s="177" t="s">
        <v>966</v>
      </c>
      <c r="V257" s="97"/>
      <c r="W257" s="97"/>
      <c r="X257" s="97"/>
      <c r="Y257" s="97"/>
      <c r="Z257" s="97"/>
      <c r="AA257" s="97"/>
      <c r="AB257" s="97"/>
      <c r="AC257" s="97"/>
      <c r="AD257" s="97"/>
    </row>
    <row r="258" spans="1:30" ht="150" x14ac:dyDescent="0.25">
      <c r="A258" s="265"/>
      <c r="B258" s="5" t="s">
        <v>525</v>
      </c>
      <c r="C258" s="130"/>
      <c r="D258" s="13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97"/>
      <c r="T258" s="97"/>
      <c r="U258" s="9" t="s">
        <v>967</v>
      </c>
      <c r="V258" s="97"/>
      <c r="W258" s="97"/>
      <c r="X258" s="97"/>
      <c r="Y258" s="97"/>
      <c r="Z258" s="97"/>
      <c r="AA258" s="97"/>
      <c r="AB258" s="97"/>
      <c r="AC258" s="97"/>
      <c r="AD258" s="97"/>
    </row>
    <row r="259" spans="1:30" s="22" customFormat="1" ht="30" x14ac:dyDescent="0.25">
      <c r="A259" s="265"/>
      <c r="B259" s="6" t="s">
        <v>42</v>
      </c>
      <c r="C259" s="135"/>
      <c r="D259" s="135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39"/>
      <c r="T259" s="39"/>
      <c r="U259" s="154" t="str">
        <f>$B7</f>
        <v>#### Clearing:
- not applicable</v>
      </c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s="3" customFormat="1" ht="75" x14ac:dyDescent="0.25">
      <c r="A260" s="245"/>
      <c r="B260" s="37" t="s">
        <v>1108</v>
      </c>
      <c r="C260" s="130"/>
      <c r="D260" s="13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97"/>
      <c r="T260" s="97"/>
      <c r="U260" s="148" t="s">
        <v>1123</v>
      </c>
      <c r="V260" s="97"/>
      <c r="W260" s="97"/>
      <c r="X260" s="97"/>
      <c r="Y260" s="97"/>
      <c r="Z260" s="97"/>
      <c r="AA260" s="97"/>
      <c r="AB260" s="97"/>
      <c r="AC260" s="97"/>
      <c r="AD260" s="97"/>
    </row>
    <row r="261" spans="1:30" s="44" customFormat="1" ht="30" x14ac:dyDescent="0.25">
      <c r="A261" s="269" t="s">
        <v>432</v>
      </c>
      <c r="B261" s="48" t="s">
        <v>528</v>
      </c>
      <c r="C261" s="45" t="s">
        <v>528</v>
      </c>
      <c r="D261" s="45" t="s">
        <v>528</v>
      </c>
      <c r="E261" s="46" t="s">
        <v>528</v>
      </c>
      <c r="F261" s="46" t="s">
        <v>528</v>
      </c>
      <c r="G261" s="46" t="s">
        <v>528</v>
      </c>
      <c r="H261" s="46" t="s">
        <v>528</v>
      </c>
      <c r="I261" s="46" t="s">
        <v>528</v>
      </c>
      <c r="J261" s="46" t="s">
        <v>528</v>
      </c>
      <c r="K261" s="46" t="s">
        <v>528</v>
      </c>
      <c r="L261" s="46" t="s">
        <v>528</v>
      </c>
      <c r="M261" s="46" t="s">
        <v>528</v>
      </c>
      <c r="N261" s="46" t="s">
        <v>528</v>
      </c>
      <c r="O261" s="46" t="s">
        <v>528</v>
      </c>
      <c r="P261" s="46" t="s">
        <v>528</v>
      </c>
      <c r="Q261" s="46" t="s">
        <v>528</v>
      </c>
      <c r="R261" s="46" t="s">
        <v>528</v>
      </c>
      <c r="S261" s="46" t="s">
        <v>528</v>
      </c>
      <c r="T261" s="46" t="s">
        <v>528</v>
      </c>
      <c r="U261" s="46" t="s">
        <v>528</v>
      </c>
      <c r="V261" s="46" t="s">
        <v>528</v>
      </c>
      <c r="W261" s="46" t="s">
        <v>528</v>
      </c>
      <c r="X261" s="46" t="s">
        <v>528</v>
      </c>
      <c r="Y261" s="46" t="s">
        <v>528</v>
      </c>
      <c r="Z261" s="46" t="s">
        <v>528</v>
      </c>
      <c r="AA261" s="46" t="s">
        <v>528</v>
      </c>
      <c r="AB261" s="46" t="s">
        <v>528</v>
      </c>
      <c r="AC261" s="46" t="s">
        <v>528</v>
      </c>
      <c r="AD261" s="46" t="s">
        <v>528</v>
      </c>
    </row>
    <row r="262" spans="1:30" s="117" customFormat="1" ht="30" x14ac:dyDescent="0.25">
      <c r="A262" s="269"/>
      <c r="B262" s="5"/>
      <c r="C262" s="20"/>
      <c r="D262" s="20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34" t="s">
        <v>960</v>
      </c>
      <c r="U262" s="137"/>
      <c r="V262" s="137" t="s">
        <v>973</v>
      </c>
      <c r="W262" s="137" t="s">
        <v>286</v>
      </c>
      <c r="X262" s="137"/>
      <c r="Y262" s="137"/>
      <c r="Z262" s="137" t="s">
        <v>993</v>
      </c>
      <c r="AA262" s="12" t="s">
        <v>995</v>
      </c>
      <c r="AB262" s="12" t="s">
        <v>996</v>
      </c>
      <c r="AC262" s="137"/>
      <c r="AD262" s="137"/>
    </row>
    <row r="263" spans="1:30" ht="30" x14ac:dyDescent="0.25">
      <c r="A263" s="265"/>
      <c r="B263" s="5" t="s">
        <v>58</v>
      </c>
      <c r="C263" s="130" t="s">
        <v>286</v>
      </c>
      <c r="D263" s="130" t="s">
        <v>286</v>
      </c>
      <c r="E263" s="8" t="s">
        <v>286</v>
      </c>
      <c r="F263" s="8" t="s">
        <v>286</v>
      </c>
      <c r="G263" s="8" t="s">
        <v>286</v>
      </c>
      <c r="H263" s="8" t="s">
        <v>286</v>
      </c>
      <c r="I263" s="8" t="s">
        <v>286</v>
      </c>
      <c r="J263" s="8" t="s">
        <v>286</v>
      </c>
      <c r="K263" s="8" t="s">
        <v>286</v>
      </c>
      <c r="L263" s="8" t="s">
        <v>286</v>
      </c>
      <c r="M263" s="8" t="s">
        <v>286</v>
      </c>
      <c r="N263" s="8" t="s">
        <v>286</v>
      </c>
      <c r="O263" s="8" t="s">
        <v>286</v>
      </c>
      <c r="P263" s="8" t="s">
        <v>286</v>
      </c>
      <c r="Q263" s="8" t="s">
        <v>286</v>
      </c>
      <c r="R263" s="8" t="s">
        <v>286</v>
      </c>
      <c r="S263" s="8" t="s">
        <v>286</v>
      </c>
      <c r="T263" s="32" t="s">
        <v>58</v>
      </c>
      <c r="U263" s="97" t="s">
        <v>286</v>
      </c>
      <c r="V263" s="32" t="s">
        <v>58</v>
      </c>
      <c r="W263" s="97"/>
      <c r="X263" s="97"/>
      <c r="Y263" s="97"/>
      <c r="Z263" s="32" t="s">
        <v>58</v>
      </c>
      <c r="AA263" s="32" t="s">
        <v>58</v>
      </c>
      <c r="AB263" s="32" t="s">
        <v>58</v>
      </c>
      <c r="AC263" s="97"/>
      <c r="AD263" s="97"/>
    </row>
    <row r="264" spans="1:30" ht="300" x14ac:dyDescent="0.25">
      <c r="A264" s="265"/>
      <c r="B264" s="5" t="s">
        <v>524</v>
      </c>
      <c r="C264" s="130" t="s">
        <v>286</v>
      </c>
      <c r="D264" s="130" t="s">
        <v>286</v>
      </c>
      <c r="E264" s="8" t="s">
        <v>286</v>
      </c>
      <c r="F264" s="8" t="s">
        <v>286</v>
      </c>
      <c r="G264" s="8" t="s">
        <v>286</v>
      </c>
      <c r="H264" s="8" t="s">
        <v>286</v>
      </c>
      <c r="I264" s="8" t="s">
        <v>286</v>
      </c>
      <c r="J264" s="8" t="s">
        <v>286</v>
      </c>
      <c r="K264" s="8" t="s">
        <v>286</v>
      </c>
      <c r="L264" s="8" t="s">
        <v>286</v>
      </c>
      <c r="M264" s="8" t="s">
        <v>286</v>
      </c>
      <c r="N264" s="8" t="s">
        <v>286</v>
      </c>
      <c r="O264" s="8" t="s">
        <v>286</v>
      </c>
      <c r="P264" s="8" t="s">
        <v>286</v>
      </c>
      <c r="Q264" s="8" t="s">
        <v>286</v>
      </c>
      <c r="R264" s="8" t="s">
        <v>286</v>
      </c>
      <c r="S264" s="8" t="s">
        <v>286</v>
      </c>
      <c r="T264" s="177" t="s">
        <v>952</v>
      </c>
      <c r="U264" s="97"/>
      <c r="V264" s="177" t="s">
        <v>971</v>
      </c>
      <c r="W264" s="97"/>
      <c r="X264" s="97"/>
      <c r="Y264" s="97"/>
      <c r="Z264" s="177" t="s">
        <v>1126</v>
      </c>
      <c r="AA264" s="177" t="s">
        <v>1127</v>
      </c>
      <c r="AB264" s="177" t="s">
        <v>1128</v>
      </c>
      <c r="AC264" s="97"/>
      <c r="AD264" s="97"/>
    </row>
    <row r="265" spans="1:30" ht="165" x14ac:dyDescent="0.25">
      <c r="A265" s="265"/>
      <c r="B265" s="5" t="s">
        <v>527</v>
      </c>
      <c r="C265" s="130"/>
      <c r="D265" s="130"/>
      <c r="E265" s="8"/>
      <c r="F265" s="8"/>
      <c r="G265" s="8" t="s">
        <v>286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97"/>
      <c r="T265" s="9" t="s">
        <v>961</v>
      </c>
      <c r="U265" s="97"/>
      <c r="V265" s="9" t="s">
        <v>972</v>
      </c>
      <c r="W265" s="97"/>
      <c r="X265" s="97"/>
      <c r="Y265" s="97"/>
      <c r="Z265" s="9" t="s">
        <v>972</v>
      </c>
      <c r="AA265" s="9" t="s">
        <v>972</v>
      </c>
      <c r="AB265" s="9" t="s">
        <v>972</v>
      </c>
      <c r="AC265" s="97"/>
      <c r="AD265" s="97"/>
    </row>
    <row r="266" spans="1:30" s="22" customFormat="1" ht="105" x14ac:dyDescent="0.25">
      <c r="A266" s="265"/>
      <c r="B266" s="6" t="s">
        <v>42</v>
      </c>
      <c r="C266" s="135"/>
      <c r="D266" s="135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39"/>
      <c r="T266" s="29" t="s">
        <v>703</v>
      </c>
      <c r="U266" s="39"/>
      <c r="V266" s="29" t="s">
        <v>703</v>
      </c>
      <c r="W266" s="39"/>
      <c r="X266" s="39"/>
      <c r="Y266" s="39"/>
      <c r="Z266" s="28" t="s">
        <v>1118</v>
      </c>
      <c r="AA266" s="28" t="s">
        <v>1124</v>
      </c>
      <c r="AB266" s="28" t="s">
        <v>1125</v>
      </c>
      <c r="AC266" s="39"/>
      <c r="AD266" s="39"/>
    </row>
    <row r="267" spans="1:30" s="3" customFormat="1" ht="75" x14ac:dyDescent="0.25">
      <c r="A267" s="244"/>
      <c r="B267" s="37" t="s">
        <v>1108</v>
      </c>
      <c r="C267" s="130"/>
      <c r="D267" s="13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97"/>
      <c r="T267" s="148" t="s">
        <v>1123</v>
      </c>
      <c r="U267" s="97"/>
      <c r="V267" s="148" t="s">
        <v>1123</v>
      </c>
      <c r="W267" s="97"/>
      <c r="X267" s="97"/>
      <c r="Y267" s="97"/>
      <c r="Z267" s="148" t="s">
        <v>1115</v>
      </c>
      <c r="AA267" s="148" t="s">
        <v>1115</v>
      </c>
      <c r="AB267" s="148" t="s">
        <v>1115</v>
      </c>
      <c r="AC267" s="97"/>
      <c r="AD267" s="97"/>
    </row>
    <row r="268" spans="1:30" s="44" customFormat="1" ht="30" x14ac:dyDescent="0.25">
      <c r="A268" s="269" t="s">
        <v>433</v>
      </c>
      <c r="B268" s="48" t="s">
        <v>531</v>
      </c>
      <c r="C268" s="45" t="s">
        <v>531</v>
      </c>
      <c r="D268" s="45" t="s">
        <v>531</v>
      </c>
      <c r="E268" s="46" t="s">
        <v>531</v>
      </c>
      <c r="F268" s="46" t="s">
        <v>531</v>
      </c>
      <c r="G268" s="46" t="s">
        <v>531</v>
      </c>
      <c r="H268" s="46" t="s">
        <v>531</v>
      </c>
      <c r="I268" s="46" t="s">
        <v>531</v>
      </c>
      <c r="J268" s="46" t="s">
        <v>531</v>
      </c>
      <c r="K268" s="46" t="s">
        <v>531</v>
      </c>
      <c r="L268" s="46" t="s">
        <v>531</v>
      </c>
      <c r="M268" s="46" t="s">
        <v>531</v>
      </c>
      <c r="N268" s="46" t="s">
        <v>531</v>
      </c>
      <c r="O268" s="46" t="s">
        <v>531</v>
      </c>
      <c r="P268" s="46" t="s">
        <v>531</v>
      </c>
      <c r="Q268" s="46" t="s">
        <v>531</v>
      </c>
      <c r="R268" s="46" t="s">
        <v>531</v>
      </c>
      <c r="S268" s="46" t="s">
        <v>531</v>
      </c>
      <c r="T268" s="46" t="s">
        <v>531</v>
      </c>
      <c r="U268" s="46" t="s">
        <v>531</v>
      </c>
      <c r="V268" s="46" t="s">
        <v>531</v>
      </c>
      <c r="W268" s="46" t="s">
        <v>531</v>
      </c>
      <c r="X268" s="46" t="s">
        <v>531</v>
      </c>
      <c r="Y268" s="46" t="s">
        <v>531</v>
      </c>
      <c r="Z268" s="46" t="s">
        <v>531</v>
      </c>
      <c r="AA268" s="46" t="s">
        <v>531</v>
      </c>
      <c r="AB268" s="46" t="s">
        <v>531</v>
      </c>
      <c r="AC268" s="46" t="s">
        <v>531</v>
      </c>
      <c r="AD268" s="46" t="s">
        <v>531</v>
      </c>
    </row>
    <row r="269" spans="1:30" ht="30" x14ac:dyDescent="0.25">
      <c r="A269" s="265"/>
      <c r="B269" s="5" t="s">
        <v>58</v>
      </c>
      <c r="C269" s="130" t="s">
        <v>286</v>
      </c>
      <c r="D269" s="130" t="s">
        <v>286</v>
      </c>
      <c r="E269" s="8" t="s">
        <v>286</v>
      </c>
      <c r="F269" s="8" t="s">
        <v>286</v>
      </c>
      <c r="G269" s="8" t="s">
        <v>286</v>
      </c>
      <c r="H269" s="8" t="s">
        <v>286</v>
      </c>
      <c r="I269" s="8" t="s">
        <v>286</v>
      </c>
      <c r="J269" s="8" t="s">
        <v>286</v>
      </c>
      <c r="K269" s="8" t="s">
        <v>286</v>
      </c>
      <c r="L269" s="8" t="s">
        <v>286</v>
      </c>
      <c r="M269" s="8" t="s">
        <v>286</v>
      </c>
      <c r="N269" s="8" t="s">
        <v>286</v>
      </c>
      <c r="O269" s="8" t="s">
        <v>286</v>
      </c>
      <c r="P269" s="8" t="s">
        <v>286</v>
      </c>
      <c r="Q269" s="8" t="s">
        <v>286</v>
      </c>
      <c r="R269" s="8"/>
      <c r="S269" s="97"/>
      <c r="T269" s="97"/>
      <c r="U269" s="97"/>
      <c r="W269" s="97" t="s">
        <v>286</v>
      </c>
      <c r="X269" s="97"/>
      <c r="Y269" s="97"/>
      <c r="Z269" s="97"/>
      <c r="AA269" s="97"/>
      <c r="AB269" s="97"/>
      <c r="AC269" s="97"/>
      <c r="AD269" s="97"/>
    </row>
    <row r="270" spans="1:30" ht="135" x14ac:dyDescent="0.25">
      <c r="A270" s="265"/>
      <c r="B270" s="5" t="s">
        <v>524</v>
      </c>
      <c r="C270" s="130" t="s">
        <v>286</v>
      </c>
      <c r="D270" s="130" t="s">
        <v>286</v>
      </c>
      <c r="E270" s="8" t="s">
        <v>286</v>
      </c>
      <c r="F270" s="8" t="s">
        <v>286</v>
      </c>
      <c r="G270" s="8" t="s">
        <v>286</v>
      </c>
      <c r="H270" s="8" t="s">
        <v>286</v>
      </c>
      <c r="I270" s="8" t="s">
        <v>286</v>
      </c>
      <c r="J270" s="8" t="s">
        <v>286</v>
      </c>
      <c r="K270" s="8" t="s">
        <v>286</v>
      </c>
      <c r="L270" s="8" t="s">
        <v>286</v>
      </c>
      <c r="M270" s="8" t="s">
        <v>286</v>
      </c>
      <c r="N270" s="8" t="s">
        <v>286</v>
      </c>
      <c r="O270" s="8" t="s">
        <v>286</v>
      </c>
      <c r="P270" s="8" t="s">
        <v>286</v>
      </c>
      <c r="Q270" s="8" t="s">
        <v>286</v>
      </c>
      <c r="R270" s="8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</row>
    <row r="271" spans="1:30" ht="150" x14ac:dyDescent="0.25">
      <c r="A271" s="265"/>
      <c r="B271" s="5" t="s">
        <v>532</v>
      </c>
      <c r="C271" s="130"/>
      <c r="D271" s="13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</row>
    <row r="272" spans="1:30" s="22" customFormat="1" ht="30" x14ac:dyDescent="0.25">
      <c r="A272" s="265"/>
      <c r="B272" s="6" t="s">
        <v>42</v>
      </c>
      <c r="C272" s="135"/>
      <c r="D272" s="135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s="3" customFormat="1" ht="30" x14ac:dyDescent="0.25">
      <c r="A273" s="244"/>
      <c r="B273" s="37" t="s">
        <v>1108</v>
      </c>
      <c r="C273" s="130"/>
      <c r="D273" s="13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</row>
    <row r="274" spans="1:30" s="44" customFormat="1" ht="30" x14ac:dyDescent="0.25">
      <c r="A274" s="269" t="s">
        <v>434</v>
      </c>
      <c r="B274" s="48" t="s">
        <v>533</v>
      </c>
      <c r="C274" s="45" t="s">
        <v>533</v>
      </c>
      <c r="D274" s="45" t="s">
        <v>533</v>
      </c>
      <c r="E274" s="46" t="s">
        <v>533</v>
      </c>
      <c r="F274" s="46" t="s">
        <v>533</v>
      </c>
      <c r="G274" s="46" t="s">
        <v>533</v>
      </c>
      <c r="H274" s="46" t="s">
        <v>533</v>
      </c>
      <c r="I274" s="46" t="s">
        <v>533</v>
      </c>
      <c r="J274" s="46" t="s">
        <v>533</v>
      </c>
      <c r="K274" s="46" t="s">
        <v>533</v>
      </c>
      <c r="L274" s="46" t="s">
        <v>533</v>
      </c>
      <c r="M274" s="46" t="s">
        <v>533</v>
      </c>
      <c r="N274" s="46" t="s">
        <v>533</v>
      </c>
      <c r="O274" s="46" t="s">
        <v>533</v>
      </c>
      <c r="P274" s="46" t="s">
        <v>533</v>
      </c>
      <c r="Q274" s="46" t="s">
        <v>533</v>
      </c>
      <c r="R274" s="46" t="s">
        <v>533</v>
      </c>
      <c r="S274" s="46" t="s">
        <v>533</v>
      </c>
      <c r="T274" s="46" t="s">
        <v>533</v>
      </c>
      <c r="U274" s="46" t="s">
        <v>533</v>
      </c>
      <c r="V274" s="46" t="s">
        <v>533</v>
      </c>
      <c r="W274" s="46" t="s">
        <v>1068</v>
      </c>
      <c r="X274" s="46" t="s">
        <v>533</v>
      </c>
      <c r="Y274" s="46" t="s">
        <v>533</v>
      </c>
      <c r="Z274" s="46" t="s">
        <v>533</v>
      </c>
      <c r="AA274" s="46" t="s">
        <v>533</v>
      </c>
      <c r="AB274" s="46" t="s">
        <v>533</v>
      </c>
      <c r="AC274" s="46" t="s">
        <v>533</v>
      </c>
      <c r="AD274" s="46" t="s">
        <v>533</v>
      </c>
    </row>
    <row r="275" spans="1:30" s="117" customFormat="1" ht="30" x14ac:dyDescent="0.25">
      <c r="A275" s="269"/>
      <c r="B275" s="5" t="s">
        <v>58</v>
      </c>
      <c r="C275" s="20"/>
      <c r="D275" s="20"/>
      <c r="E275" s="137"/>
      <c r="F275" s="137"/>
      <c r="G275" s="137" t="s">
        <v>1014</v>
      </c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 t="s">
        <v>974</v>
      </c>
      <c r="W275" s="137" t="s">
        <v>286</v>
      </c>
      <c r="X275" s="137"/>
      <c r="Y275" s="137"/>
      <c r="Z275" s="137"/>
      <c r="AA275" s="137"/>
      <c r="AB275" s="137"/>
      <c r="AC275" s="137"/>
      <c r="AD275" s="137"/>
    </row>
    <row r="276" spans="1:30" ht="345" x14ac:dyDescent="0.25">
      <c r="A276" s="265"/>
      <c r="B276" s="5" t="s">
        <v>524</v>
      </c>
      <c r="C276" s="130" t="s">
        <v>286</v>
      </c>
      <c r="D276" s="130" t="s">
        <v>286</v>
      </c>
      <c r="E276" s="8" t="s">
        <v>286</v>
      </c>
      <c r="F276" s="8" t="s">
        <v>286</v>
      </c>
      <c r="G276" s="177" t="s">
        <v>1133</v>
      </c>
      <c r="H276" s="8" t="s">
        <v>286</v>
      </c>
      <c r="I276" s="8" t="s">
        <v>286</v>
      </c>
      <c r="J276" s="8" t="s">
        <v>286</v>
      </c>
      <c r="K276" s="8" t="s">
        <v>286</v>
      </c>
      <c r="L276" s="8" t="s">
        <v>286</v>
      </c>
      <c r="M276" s="8" t="s">
        <v>286</v>
      </c>
      <c r="N276" s="8" t="s">
        <v>286</v>
      </c>
      <c r="O276" s="8" t="s">
        <v>286</v>
      </c>
      <c r="P276" s="8" t="s">
        <v>286</v>
      </c>
      <c r="Q276" s="8" t="s">
        <v>286</v>
      </c>
      <c r="R276" s="8"/>
      <c r="S276" s="97"/>
      <c r="T276" s="97"/>
      <c r="U276" s="97"/>
      <c r="V276" s="177" t="s">
        <v>975</v>
      </c>
      <c r="W276" s="97" t="s">
        <v>286</v>
      </c>
      <c r="X276" s="97"/>
      <c r="Y276" s="97"/>
      <c r="Z276" s="97"/>
      <c r="AA276" s="97"/>
      <c r="AB276" s="97"/>
      <c r="AC276" s="97"/>
      <c r="AD276" s="97"/>
    </row>
    <row r="277" spans="1:30" ht="165" x14ac:dyDescent="0.25">
      <c r="A277" s="265"/>
      <c r="B277" s="5" t="s">
        <v>534</v>
      </c>
      <c r="C277" s="130" t="s">
        <v>286</v>
      </c>
      <c r="D277" s="130" t="s">
        <v>286</v>
      </c>
      <c r="E277" s="8" t="s">
        <v>286</v>
      </c>
      <c r="F277" s="8" t="s">
        <v>286</v>
      </c>
      <c r="G277" s="9" t="s">
        <v>899</v>
      </c>
      <c r="H277" s="8" t="s">
        <v>286</v>
      </c>
      <c r="I277" s="8" t="s">
        <v>286</v>
      </c>
      <c r="J277" s="8" t="s">
        <v>286</v>
      </c>
      <c r="K277" s="8" t="s">
        <v>286</v>
      </c>
      <c r="L277" s="8" t="s">
        <v>286</v>
      </c>
      <c r="M277" s="8" t="s">
        <v>286</v>
      </c>
      <c r="N277" s="8" t="s">
        <v>286</v>
      </c>
      <c r="O277" s="8" t="s">
        <v>286</v>
      </c>
      <c r="P277" s="8" t="s">
        <v>286</v>
      </c>
      <c r="Q277" s="8" t="s">
        <v>286</v>
      </c>
      <c r="R277" s="8"/>
      <c r="S277" s="97"/>
      <c r="T277" s="97"/>
      <c r="U277" s="97"/>
      <c r="V277" s="9" t="s">
        <v>976</v>
      </c>
      <c r="W277" s="97"/>
      <c r="X277" s="97"/>
      <c r="Y277" s="97"/>
      <c r="Z277" s="97"/>
      <c r="AA277" s="97"/>
      <c r="AB277" s="97"/>
      <c r="AC277" s="97"/>
      <c r="AD277" s="97"/>
    </row>
    <row r="278" spans="1:30" s="3" customFormat="1" ht="45" x14ac:dyDescent="0.25">
      <c r="A278" s="265"/>
      <c r="B278" s="5" t="s">
        <v>42</v>
      </c>
      <c r="C278" s="130"/>
      <c r="D278" s="130"/>
      <c r="E278" s="8"/>
      <c r="F278" s="8"/>
      <c r="G278" s="153" t="s">
        <v>1114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97"/>
      <c r="T278" s="97"/>
      <c r="U278" s="97"/>
      <c r="V278" s="28" t="s">
        <v>703</v>
      </c>
      <c r="W278" s="97"/>
      <c r="X278" s="97"/>
      <c r="Y278" s="97"/>
      <c r="Z278" s="97"/>
      <c r="AA278" s="97"/>
      <c r="AB278" s="97"/>
      <c r="AC278" s="97"/>
      <c r="AD278" s="97"/>
    </row>
    <row r="279" spans="1:30" s="261" customFormat="1" ht="75" x14ac:dyDescent="0.25">
      <c r="A279" s="265"/>
      <c r="B279" s="256" t="s">
        <v>1108</v>
      </c>
      <c r="C279" s="257"/>
      <c r="D279" s="257"/>
      <c r="E279" s="258"/>
      <c r="F279" s="258"/>
      <c r="G279" s="259" t="s">
        <v>1115</v>
      </c>
      <c r="H279" s="258"/>
      <c r="I279" s="258"/>
      <c r="J279" s="258"/>
      <c r="K279" s="258"/>
      <c r="L279" s="258"/>
      <c r="M279" s="258"/>
      <c r="N279" s="258"/>
      <c r="O279" s="258"/>
      <c r="P279" s="258"/>
      <c r="Q279" s="258"/>
      <c r="R279" s="258"/>
      <c r="S279" s="260"/>
      <c r="T279" s="260"/>
      <c r="U279" s="260"/>
      <c r="V279" s="148" t="s">
        <v>1123</v>
      </c>
      <c r="W279" s="260"/>
      <c r="X279" s="260"/>
      <c r="Y279" s="260"/>
      <c r="Z279" s="260"/>
      <c r="AA279" s="260"/>
      <c r="AB279" s="260"/>
      <c r="AC279" s="260"/>
      <c r="AD279" s="260"/>
    </row>
    <row r="280" spans="1:30" s="3" customFormat="1" ht="30" x14ac:dyDescent="0.25">
      <c r="A280" s="265"/>
      <c r="B280" s="125"/>
      <c r="C280" s="130"/>
      <c r="D280" s="130"/>
      <c r="E280" s="8"/>
      <c r="F280" s="8"/>
      <c r="G280" s="137" t="s">
        <v>1015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</row>
    <row r="281" spans="1:30" ht="270" x14ac:dyDescent="0.25">
      <c r="A281" s="145"/>
      <c r="G281" s="177" t="s">
        <v>1134</v>
      </c>
    </row>
    <row r="282" spans="1:30" ht="165" x14ac:dyDescent="0.25">
      <c r="G282" s="9" t="s">
        <v>899</v>
      </c>
    </row>
    <row r="283" spans="1:30" ht="45" x14ac:dyDescent="0.25">
      <c r="G283" s="153" t="s">
        <v>1114</v>
      </c>
    </row>
    <row r="284" spans="1:30" ht="60" x14ac:dyDescent="0.25">
      <c r="G284" s="148" t="s">
        <v>1115</v>
      </c>
    </row>
    <row r="285" spans="1:30" ht="30" x14ac:dyDescent="0.25">
      <c r="G285" s="137" t="s">
        <v>1016</v>
      </c>
    </row>
    <row r="286" spans="1:30" ht="285" x14ac:dyDescent="0.25">
      <c r="G286" s="177" t="s">
        <v>1135</v>
      </c>
    </row>
    <row r="287" spans="1:30" ht="165" x14ac:dyDescent="0.25">
      <c r="G287" s="9" t="s">
        <v>899</v>
      </c>
    </row>
    <row r="288" spans="1:30" ht="45" x14ac:dyDescent="0.25">
      <c r="G288" s="153" t="s">
        <v>1114</v>
      </c>
    </row>
    <row r="289" spans="7:7" ht="60" x14ac:dyDescent="0.25">
      <c r="G289" s="148" t="s">
        <v>1115</v>
      </c>
    </row>
  </sheetData>
  <mergeCells count="26">
    <mergeCell ref="A274:A280"/>
    <mergeCell ref="A32:A35"/>
    <mergeCell ref="A36:A39"/>
    <mergeCell ref="A40:A43"/>
    <mergeCell ref="A44:A47"/>
    <mergeCell ref="A162:A167"/>
    <mergeCell ref="A48:A51"/>
    <mergeCell ref="A261:A266"/>
    <mergeCell ref="A254:A259"/>
    <mergeCell ref="A268:A272"/>
    <mergeCell ref="A4:A7"/>
    <mergeCell ref="A12:A15"/>
    <mergeCell ref="A16:A19"/>
    <mergeCell ref="A8:A11"/>
    <mergeCell ref="A20:A23"/>
    <mergeCell ref="A24:A27"/>
    <mergeCell ref="A116:A120"/>
    <mergeCell ref="A52:A56"/>
    <mergeCell ref="A199:A204"/>
    <mergeCell ref="A71:A74"/>
    <mergeCell ref="A75:A79"/>
    <mergeCell ref="A58:A61"/>
    <mergeCell ref="A67:A70"/>
    <mergeCell ref="A183:A187"/>
    <mergeCell ref="A62:A65"/>
    <mergeCell ref="A28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0"/>
  <sheetViews>
    <sheetView zoomScale="75" zoomScaleNormal="75" workbookViewId="0">
      <pane xSplit="1" ySplit="4" topLeftCell="D33" activePane="bottomRight" state="frozen"/>
      <selection pane="topRight" activeCell="B1" sqref="B1"/>
      <selection pane="bottomLeft" activeCell="A5" sqref="A5"/>
      <selection pane="bottomRight" activeCell="E37" sqref="E37"/>
    </sheetView>
  </sheetViews>
  <sheetFormatPr defaultRowHeight="15" x14ac:dyDescent="0.25"/>
  <cols>
    <col min="1" max="1" width="30.7109375" style="4" customWidth="1"/>
    <col min="2" max="34" width="70.7109375" customWidth="1"/>
  </cols>
  <sheetData>
    <row r="1" spans="1:34" ht="18.75" x14ac:dyDescent="0.25">
      <c r="A1" s="159" t="s">
        <v>1</v>
      </c>
      <c r="C1" s="95" t="s">
        <v>1073</v>
      </c>
      <c r="D1" s="16" t="s">
        <v>1076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8.75" x14ac:dyDescent="0.25">
      <c r="A2" s="159" t="s">
        <v>3</v>
      </c>
      <c r="C2" s="16" t="s">
        <v>1074</v>
      </c>
      <c r="D2" s="95" t="s">
        <v>1077</v>
      </c>
      <c r="E2" s="95" t="s">
        <v>1077</v>
      </c>
      <c r="F2" s="95" t="s">
        <v>1077</v>
      </c>
      <c r="G2" s="95" t="s">
        <v>1077</v>
      </c>
      <c r="H2" s="95" t="s">
        <v>1077</v>
      </c>
      <c r="I2" s="96" t="s">
        <v>1078</v>
      </c>
      <c r="J2" s="96" t="s">
        <v>1078</v>
      </c>
      <c r="K2" s="96" t="s">
        <v>1078</v>
      </c>
      <c r="L2" s="96" t="s">
        <v>1078</v>
      </c>
      <c r="M2" s="96" t="s">
        <v>1078</v>
      </c>
      <c r="N2" s="96" t="s">
        <v>1078</v>
      </c>
      <c r="O2" s="96" t="s">
        <v>1078</v>
      </c>
      <c r="P2" s="95" t="s">
        <v>1079</v>
      </c>
      <c r="Q2" s="95" t="s">
        <v>1079</v>
      </c>
      <c r="R2" s="95" t="s">
        <v>1079</v>
      </c>
      <c r="S2" s="95" t="s">
        <v>1079</v>
      </c>
      <c r="T2" s="96" t="s">
        <v>1080</v>
      </c>
      <c r="U2" s="96" t="s">
        <v>1080</v>
      </c>
      <c r="V2" s="96" t="s">
        <v>1080</v>
      </c>
      <c r="W2" s="96" t="s">
        <v>1080</v>
      </c>
      <c r="X2" s="96" t="s">
        <v>1080</v>
      </c>
      <c r="Y2" s="96" t="s">
        <v>1080</v>
      </c>
      <c r="Z2" s="96" t="s">
        <v>1080</v>
      </c>
      <c r="AA2" s="96" t="s">
        <v>1080</v>
      </c>
      <c r="AB2" s="95" t="s">
        <v>1081</v>
      </c>
      <c r="AC2" s="95" t="s">
        <v>1081</v>
      </c>
      <c r="AD2" s="95" t="s">
        <v>1081</v>
      </c>
      <c r="AE2" s="96" t="s">
        <v>1082</v>
      </c>
      <c r="AF2" s="96" t="s">
        <v>1082</v>
      </c>
      <c r="AG2" s="96" t="s">
        <v>1082</v>
      </c>
      <c r="AH2" s="96" t="s">
        <v>1082</v>
      </c>
    </row>
    <row r="3" spans="1:34" s="110" customFormat="1" ht="18.75" x14ac:dyDescent="0.25">
      <c r="A3" s="160" t="s">
        <v>0</v>
      </c>
      <c r="B3" s="109" t="s">
        <v>2</v>
      </c>
      <c r="C3" s="110" t="s">
        <v>1075</v>
      </c>
      <c r="D3" s="110" t="s">
        <v>209</v>
      </c>
      <c r="E3" s="237" t="s">
        <v>210</v>
      </c>
      <c r="F3" s="237" t="s">
        <v>210</v>
      </c>
      <c r="G3" s="237" t="s">
        <v>211</v>
      </c>
      <c r="H3" s="237" t="s">
        <v>211</v>
      </c>
      <c r="I3" s="110" t="s">
        <v>212</v>
      </c>
      <c r="J3" s="110" t="s">
        <v>213</v>
      </c>
      <c r="K3" s="110" t="s">
        <v>214</v>
      </c>
      <c r="L3" s="110" t="s">
        <v>215</v>
      </c>
      <c r="M3" s="110" t="s">
        <v>216</v>
      </c>
      <c r="N3" s="110" t="s">
        <v>217</v>
      </c>
      <c r="O3" s="110" t="s">
        <v>218</v>
      </c>
      <c r="P3" s="237" t="s">
        <v>219</v>
      </c>
      <c r="Q3" s="237" t="s">
        <v>219</v>
      </c>
      <c r="R3" s="237" t="s">
        <v>220</v>
      </c>
      <c r="S3" s="237" t="s">
        <v>220</v>
      </c>
      <c r="T3" s="237" t="s">
        <v>221</v>
      </c>
      <c r="U3" s="237" t="s">
        <v>221</v>
      </c>
      <c r="V3" s="237" t="s">
        <v>222</v>
      </c>
      <c r="W3" s="237" t="s">
        <v>222</v>
      </c>
      <c r="X3" s="110" t="s">
        <v>223</v>
      </c>
      <c r="Y3" s="110" t="s">
        <v>224</v>
      </c>
      <c r="Z3" s="237" t="s">
        <v>225</v>
      </c>
      <c r="AA3" s="237" t="s">
        <v>225</v>
      </c>
      <c r="AB3" s="110" t="s">
        <v>226</v>
      </c>
      <c r="AC3" s="237" t="s">
        <v>227</v>
      </c>
      <c r="AD3" s="237" t="s">
        <v>227</v>
      </c>
      <c r="AE3" s="237" t="s">
        <v>228</v>
      </c>
      <c r="AF3" s="237" t="s">
        <v>228</v>
      </c>
      <c r="AG3" s="237" t="s">
        <v>229</v>
      </c>
      <c r="AH3" s="237" t="s">
        <v>229</v>
      </c>
    </row>
    <row r="4" spans="1:34" s="213" customFormat="1" ht="18.75" x14ac:dyDescent="0.25">
      <c r="A4" s="211"/>
      <c r="B4" s="212"/>
      <c r="C4" s="213" t="s">
        <v>1071</v>
      </c>
      <c r="D4" s="213" t="s">
        <v>1071</v>
      </c>
      <c r="E4" s="213" t="s">
        <v>1071</v>
      </c>
      <c r="F4" s="213" t="s">
        <v>1072</v>
      </c>
      <c r="G4" s="213" t="s">
        <v>1071</v>
      </c>
      <c r="H4" s="213" t="s">
        <v>1072</v>
      </c>
      <c r="I4" s="213" t="s">
        <v>1071</v>
      </c>
      <c r="J4" s="213" t="s">
        <v>1071</v>
      </c>
      <c r="K4" s="213" t="s">
        <v>1071</v>
      </c>
      <c r="L4" s="213" t="s">
        <v>1071</v>
      </c>
      <c r="M4" s="213" t="s">
        <v>1071</v>
      </c>
      <c r="N4" s="213" t="s">
        <v>1071</v>
      </c>
      <c r="O4" s="213" t="s">
        <v>1071</v>
      </c>
      <c r="P4" s="213" t="s">
        <v>1071</v>
      </c>
      <c r="Q4" s="213" t="s">
        <v>1072</v>
      </c>
      <c r="R4" s="213" t="s">
        <v>1071</v>
      </c>
      <c r="S4" s="213" t="s">
        <v>1072</v>
      </c>
      <c r="T4" s="213" t="s">
        <v>1071</v>
      </c>
      <c r="U4" s="213" t="s">
        <v>1072</v>
      </c>
      <c r="V4" s="213" t="s">
        <v>1071</v>
      </c>
      <c r="W4" s="213" t="s">
        <v>1072</v>
      </c>
      <c r="X4" s="213" t="s">
        <v>1071</v>
      </c>
      <c r="Y4" s="213" t="s">
        <v>1071</v>
      </c>
      <c r="Z4" s="213" t="s">
        <v>1071</v>
      </c>
      <c r="AA4" s="213" t="s">
        <v>1072</v>
      </c>
      <c r="AB4" s="213" t="s">
        <v>1071</v>
      </c>
      <c r="AC4" s="213" t="s">
        <v>1071</v>
      </c>
      <c r="AD4" s="213" t="s">
        <v>1072</v>
      </c>
      <c r="AE4" s="213" t="s">
        <v>1071</v>
      </c>
      <c r="AF4" s="213" t="s">
        <v>1072</v>
      </c>
      <c r="AG4" s="213" t="s">
        <v>1071</v>
      </c>
      <c r="AH4" s="213" t="s">
        <v>1072</v>
      </c>
    </row>
    <row r="5" spans="1:34" ht="20.25" customHeight="1" x14ac:dyDescent="0.25">
      <c r="A5" s="264" t="s">
        <v>28</v>
      </c>
      <c r="B5" s="48" t="s">
        <v>30</v>
      </c>
      <c r="C5" s="48" t="s">
        <v>30</v>
      </c>
      <c r="D5" s="48" t="s">
        <v>30</v>
      </c>
      <c r="E5" s="48" t="s">
        <v>30</v>
      </c>
      <c r="F5" s="48" t="s">
        <v>30</v>
      </c>
      <c r="G5" s="48" t="s">
        <v>30</v>
      </c>
      <c r="H5" s="48" t="s">
        <v>30</v>
      </c>
      <c r="I5" s="48" t="s">
        <v>30</v>
      </c>
      <c r="J5" s="48" t="s">
        <v>30</v>
      </c>
      <c r="K5" s="48" t="s">
        <v>30</v>
      </c>
      <c r="L5" s="48" t="s">
        <v>30</v>
      </c>
      <c r="M5" s="48" t="s">
        <v>30</v>
      </c>
      <c r="N5" s="48" t="s">
        <v>30</v>
      </c>
      <c r="O5" s="48" t="s">
        <v>30</v>
      </c>
      <c r="P5" s="48" t="s">
        <v>30</v>
      </c>
      <c r="Q5" s="48" t="s">
        <v>30</v>
      </c>
      <c r="R5" s="48" t="s">
        <v>30</v>
      </c>
      <c r="S5" s="48" t="s">
        <v>30</v>
      </c>
      <c r="T5" s="48" t="s">
        <v>30</v>
      </c>
      <c r="U5" s="48" t="s">
        <v>30</v>
      </c>
      <c r="V5" s="48" t="s">
        <v>30</v>
      </c>
      <c r="W5" s="48" t="s">
        <v>30</v>
      </c>
      <c r="X5" s="48" t="s">
        <v>30</v>
      </c>
      <c r="Y5" s="48" t="s">
        <v>30</v>
      </c>
      <c r="Z5" s="48" t="s">
        <v>30</v>
      </c>
      <c r="AA5" s="48" t="s">
        <v>30</v>
      </c>
      <c r="AB5" s="48" t="s">
        <v>30</v>
      </c>
      <c r="AC5" s="48" t="s">
        <v>30</v>
      </c>
      <c r="AD5" s="48" t="s">
        <v>30</v>
      </c>
      <c r="AE5" s="48" t="s">
        <v>30</v>
      </c>
      <c r="AF5" s="48" t="s">
        <v>30</v>
      </c>
      <c r="AG5" s="48" t="s">
        <v>30</v>
      </c>
      <c r="AH5" s="48" t="s">
        <v>30</v>
      </c>
    </row>
    <row r="6" spans="1:34" ht="75" x14ac:dyDescent="0.25">
      <c r="A6" s="264"/>
      <c r="B6" s="5" t="s">
        <v>1086</v>
      </c>
      <c r="C6" s="214" t="str">
        <f>CONCATENATE("#### Preparation:
- ",C4," ",C3,"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D6" s="214" t="str">
        <f>CONCATENATE("#### Preparation:
- ",D4," ",D3," in such a way that it does not cause any change due to idempotence,
- with random chosen uuid of ",D2," BUT authorizationCode parameter missing (does not mean empty string)")</f>
        <v>#### Preparation:
- GET operation-server-interface-capability/operation-name in such a way that it does not cause any change due to idempotence,
- with random chosen uuid of OperationServer BUT authorizationCode parameter missing (does not mean empty string)</v>
      </c>
      <c r="E6" s="214" t="str">
        <f t="shared" ref="E6:AH6" si="0">CONCATENATE("#### Preparation:
- ",E4," ",E3," in such a way that it does not cause any change due to idempotence,
- with random chosen uuid of ",E2," BUT authorizationCode parameter missing (does not mean empty string)")</f>
        <v>#### Preparation:
- GET operation-server-interface-configuration/life-cycle-state in such a way that it does not cause any change due to idempotence,
- with random chosen uuid of OperationServer BUT authorizationCode parameter missing (does not mean empty string)</v>
      </c>
      <c r="F6" s="214" t="str">
        <f t="shared" si="0"/>
        <v>#### Preparation:
- PUT operation-server-interface-configuration/life-cycle-state in such a way that it does not cause any change due to idempotence,
- with random chosen uuid of OperationServer BUT authorizationCode parameter missing (does not mean empty string)</v>
      </c>
      <c r="G6" s="214" t="str">
        <f t="shared" si="0"/>
        <v>#### Preparation:
- GET operation-server-interface-configuration/operation-key in such a way that it does not cause any change due to idempotence,
- with random chosen uuid of OperationServer BUT authorizationCode parameter missing (does not mean empty string)</v>
      </c>
      <c r="H6" s="214" t="str">
        <f t="shared" si="0"/>
        <v>#### Preparation:
- PUT operation-server-interface-configuration/operation-key in such a way that it does not cause any change due to idempotence,
- with random chosen uuid of OperationServer BUT authorizationCode parameter missing (does not mean empty string)</v>
      </c>
      <c r="I6" s="214" t="str">
        <f t="shared" si="0"/>
        <v>#### Preparation:
- GET http-server-interface-capability/application-name in such a way that it does not cause any change due to idempotence,
- with random chosen uuid of HttpServer BUT authorizationCode parameter missing (does not mean empty string)</v>
      </c>
      <c r="J6" s="214" t="str">
        <f t="shared" si="0"/>
        <v>#### Preparation:
- GET http-server-interface-capability/release-number in such a way that it does not cause any change due to idempotence,
- with random chosen uuid of HttpServer BUT authorizationCode parameter missing (does not mean empty string)</v>
      </c>
      <c r="K6" s="214" t="str">
        <f t="shared" si="0"/>
        <v>#### Preparation:
- GET http-server-interface-capability/application-purpose in such a way that it does not cause any change due to idempotence,
- with random chosen uuid of HttpServer BUT authorizationCode parameter missing (does not mean empty string)</v>
      </c>
      <c r="L6" s="214" t="str">
        <f t="shared" si="0"/>
        <v>#### Preparation:
- GET http-server-interface-capability/data-update-period in such a way that it does not cause any change due to idempotence,
- with random chosen uuid of HttpServer BUT authorizationCode parameter missing (does not mean empty string)</v>
      </c>
      <c r="M6" s="214" t="str">
        <f t="shared" si="0"/>
        <v>#### Preparation:
- GET http-server-interface-capability/owner-name in such a way that it does not cause any change due to idempotence,
- with random chosen uuid of HttpServer BUT authorizationCode parameter missing (does not mean empty string)</v>
      </c>
      <c r="N6" s="214" t="str">
        <f t="shared" si="0"/>
        <v>#### Preparation:
- GET http-server-interface-capability/owner-email-address in such a way that it does not cause any change due to idempotence,
- with random chosen uuid of HttpServer BUT authorizationCode parameter missing (does not mean empty string)</v>
      </c>
      <c r="O6" s="214" t="str">
        <f t="shared" si="0"/>
        <v>#### Preparation:
- GET http-server-interface-capability/release-list in such a way that it does not cause any change due to idempotence,
- with random chosen uuid of HttpServer BUT authorizationCode parameter missing (does not mean empty string)</v>
      </c>
      <c r="P6" s="214" t="str">
        <f t="shared" si="0"/>
        <v>#### Preparation:
- GET tcp-server-interface-configuration/local-address/ipv-4-address in such a way that it does not cause any change due to idempotence,
- with random chosen uuid of TcpServer BUT authorizationCode parameter missing (does not mean empty string)</v>
      </c>
      <c r="Q6" s="214" t="str">
        <f>CONCATENATE("#### Preparation:
- ",Q4," ",Q3," in such a way that it does not cause any change due to idempotence,
- with random chosen uuid of ",P2," BUT authorizationCode parameter missing (does not mean empty string)")</f>
        <v>#### Preparation:
- PUT tcp-server-interface-configuration/local-address/ipv-4-address in such a way that it does not cause any change due to idempotence,
- with random chosen uuid of TcpServer BUT authorizationCode parameter missing (does not mean empty string)</v>
      </c>
      <c r="R6" s="214" t="str">
        <f t="shared" si="0"/>
        <v>#### Preparation:
- GET tcp-server-interface-configuration/local-port in such a way that it does not cause any change due to idempotence,
- with random chosen uuid of TcpServer BUT authorizationCode parameter missing (does not mean empty string)</v>
      </c>
      <c r="S6" s="214" t="str">
        <f t="shared" si="0"/>
        <v>#### Preparation:
- PUT tcp-server-interface-configuration/local-port in such a way that it does not cause any change due to idempotence,
- with random chosen uuid of TcpServer BUT authorizationCode parameter missing (does not mean empty string)</v>
      </c>
      <c r="T6" s="214" t="str">
        <f t="shared" si="0"/>
        <v>#### Preparation:
- GET operation-client-interface-configuration/operation-name in such a way that it does not cause any change due to idempotence,
- with random chosen uuid of OperationClient BUT authorizationCode parameter missing (does not mean empty string)</v>
      </c>
      <c r="U6" s="214" t="str">
        <f t="shared" si="0"/>
        <v>#### Preparation:
- PUT operation-client-interface-configuration/operation-name in such a way that it does not cause any change due to idempotence,
- with random chosen uuid of OperationClient BUT authorizationCode parameter missing (does not mean empty string)</v>
      </c>
      <c r="V6" s="214" t="str">
        <f t="shared" si="0"/>
        <v>#### Preparation:
- GET operation-client-interface-configuration/operation-key in such a way that it does not cause any change due to idempotence,
- with random chosen uuid of OperationClient BUT authorizationCode parameter missing (does not mean empty string)</v>
      </c>
      <c r="W6" s="214" t="str">
        <f t="shared" si="0"/>
        <v>#### Preparation:
- PUT operation-client-interface-configuration/operation-key in such a way that it does not cause any change due to idempotence,
- with random chosen uuid of OperationClient BUT authorizationCode parameter missing (does not mean empty string)</v>
      </c>
      <c r="X6" s="214" t="str">
        <f t="shared" si="0"/>
        <v>#### Preparation:
- GET operation-client-interface-status/operational-state in such a way that it does not cause any change due to idempotence,
- with random chosen uuid of OperationClient BUT authorizationCode parameter missing (does not mean empty string)</v>
      </c>
      <c r="Y6" s="214" t="str">
        <f t="shared" si="0"/>
        <v>#### Preparation:
- GET operation-client-interface-status/life-cycle-state in such a way that it does not cause any change due to idempotence,
- with random chosen uuid of OperationClient BUT authorizationCode parameter missing (does not mean empty string)</v>
      </c>
      <c r="Z6" s="214" t="str">
        <f t="shared" si="0"/>
        <v>#### Preparation:
- GET operation-client-interface-configuration/detailed-logging-is-on in such a way that it does not cause any change due to idempotence,
- with random chosen uuid of OperationClient BUT authorizationCode parameter missing (does not mean empty string)</v>
      </c>
      <c r="AA6" s="214" t="str">
        <f t="shared" si="0"/>
        <v>#### Preparation:
- PUT operation-client-interface-configuration/detailed-logging-is-on in such a way that it does not cause any change due to idempotence,
- with random chosen uuid of OperationClient BUT authorizationCode parameter missing (does not mean empty string)</v>
      </c>
      <c r="AB6" s="214" t="str">
        <f t="shared" si="0"/>
        <v>#### Preparation:
- GET http-client-interface-capability/application-name in such a way that it does not cause any change due to idempotence,
- with random chosen uuid of HttpClient BUT authorizationCode parameter missing (does not mean empty string)</v>
      </c>
      <c r="AC6" s="214" t="str">
        <f t="shared" si="0"/>
        <v>#### Preparation:
- GET http-client-interface-configuration/release-number in such a way that it does not cause any change due to idempotence,
- with random chosen uuid of HttpClient BUT authorizationCode parameter missing (does not mean empty string)</v>
      </c>
      <c r="AD6" s="214" t="str">
        <f t="shared" si="0"/>
        <v>#### Preparation:
- PUT http-client-interface-configuration/release-number in such a way that it does not cause any change due to idempotence,
- with random chosen uuid of HttpClient BUT authorizationCode parameter missing (does not mean empty string)</v>
      </c>
      <c r="AE6" s="214" t="str">
        <f t="shared" si="0"/>
        <v>#### Preparation:
- GET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F6" s="214" t="str">
        <f t="shared" si="0"/>
        <v>#### Preparation:
- PUT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G6" s="214" t="str">
        <f t="shared" si="0"/>
        <v>#### Preparation:
- GET tcp-client-interface-configuration/remote-port in such a way that it does not cause any change due to idempotence,
- with random chosen uuid of TcpClient BUT authorizationCode parameter missing (does not mean empty string)</v>
      </c>
      <c r="AH6" s="214" t="str">
        <f t="shared" si="0"/>
        <v>#### Preparation:
- PUT tcp-client-interface-configuration/remote-port in such a way that it does not cause any change due to idempotence,
- with random chosen uuid of TcpClient BUT authorizationCode parameter missing (does not mean empty string)</v>
      </c>
    </row>
    <row r="7" spans="1:34" ht="30" x14ac:dyDescent="0.25">
      <c r="A7" s="264"/>
      <c r="B7" s="5" t="s">
        <v>9</v>
      </c>
      <c r="C7" s="215" t="str">
        <f>$B7</f>
        <v>#### Testing:
- checking for ResponseCode==401</v>
      </c>
      <c r="D7" s="215" t="str">
        <f t="shared" ref="D7:AH8" si="1">$B7</f>
        <v>#### Testing:
- checking for ResponseCode==401</v>
      </c>
      <c r="E7" s="215" t="str">
        <f t="shared" si="1"/>
        <v>#### Testing:
- checking for ResponseCode==401</v>
      </c>
      <c r="F7" s="215" t="str">
        <f t="shared" si="1"/>
        <v>#### Testing:
- checking for ResponseCode==401</v>
      </c>
      <c r="G7" s="215" t="str">
        <f t="shared" si="1"/>
        <v>#### Testing:
- checking for ResponseCode==401</v>
      </c>
      <c r="H7" s="215" t="str">
        <f t="shared" si="1"/>
        <v>#### Testing:
- checking for ResponseCode==401</v>
      </c>
      <c r="I7" s="215" t="str">
        <f t="shared" si="1"/>
        <v>#### Testing:
- checking for ResponseCode==401</v>
      </c>
      <c r="J7" s="215" t="str">
        <f t="shared" si="1"/>
        <v>#### Testing:
- checking for ResponseCode==401</v>
      </c>
      <c r="K7" s="215" t="str">
        <f t="shared" si="1"/>
        <v>#### Testing:
- checking for ResponseCode==401</v>
      </c>
      <c r="L7" s="215" t="str">
        <f t="shared" si="1"/>
        <v>#### Testing:
- checking for ResponseCode==401</v>
      </c>
      <c r="M7" s="215" t="str">
        <f t="shared" si="1"/>
        <v>#### Testing:
- checking for ResponseCode==401</v>
      </c>
      <c r="N7" s="215" t="str">
        <f t="shared" si="1"/>
        <v>#### Testing:
- checking for ResponseCode==401</v>
      </c>
      <c r="O7" s="215" t="str">
        <f t="shared" si="1"/>
        <v>#### Testing:
- checking for ResponseCode==401</v>
      </c>
      <c r="P7" s="215" t="str">
        <f t="shared" si="1"/>
        <v>#### Testing:
- checking for ResponseCode==401</v>
      </c>
      <c r="Q7" s="215" t="str">
        <f t="shared" si="1"/>
        <v>#### Testing:
- checking for ResponseCode==401</v>
      </c>
      <c r="R7" s="215" t="str">
        <f t="shared" si="1"/>
        <v>#### Testing:
- checking for ResponseCode==401</v>
      </c>
      <c r="S7" s="215" t="str">
        <f t="shared" si="1"/>
        <v>#### Testing:
- checking for ResponseCode==401</v>
      </c>
      <c r="T7" s="215" t="str">
        <f t="shared" si="1"/>
        <v>#### Testing:
- checking for ResponseCode==401</v>
      </c>
      <c r="U7" s="215" t="str">
        <f t="shared" si="1"/>
        <v>#### Testing:
- checking for ResponseCode==401</v>
      </c>
      <c r="V7" s="215" t="str">
        <f t="shared" si="1"/>
        <v>#### Testing:
- checking for ResponseCode==401</v>
      </c>
      <c r="W7" s="215" t="str">
        <f t="shared" si="1"/>
        <v>#### Testing:
- checking for ResponseCode==401</v>
      </c>
      <c r="X7" s="215" t="str">
        <f t="shared" si="1"/>
        <v>#### Testing:
- checking for ResponseCode==401</v>
      </c>
      <c r="Y7" s="215" t="str">
        <f t="shared" si="1"/>
        <v>#### Testing:
- checking for ResponseCode==401</v>
      </c>
      <c r="Z7" s="215" t="str">
        <f t="shared" si="1"/>
        <v>#### Testing:
- checking for ResponseCode==401</v>
      </c>
      <c r="AA7" s="215" t="str">
        <f t="shared" si="1"/>
        <v>#### Testing:
- checking for ResponseCode==401</v>
      </c>
      <c r="AB7" s="215" t="str">
        <f t="shared" si="1"/>
        <v>#### Testing:
- checking for ResponseCode==401</v>
      </c>
      <c r="AC7" s="215" t="str">
        <f t="shared" si="1"/>
        <v>#### Testing:
- checking for ResponseCode==401</v>
      </c>
      <c r="AD7" s="215" t="str">
        <f t="shared" si="1"/>
        <v>#### Testing:
- checking for ResponseCode==401</v>
      </c>
      <c r="AE7" s="215" t="str">
        <f t="shared" si="1"/>
        <v>#### Testing:
- checking for ResponseCode==401</v>
      </c>
      <c r="AF7" s="215" t="str">
        <f t="shared" si="1"/>
        <v>#### Testing:
- checking for ResponseCode==401</v>
      </c>
      <c r="AG7" s="215" t="str">
        <f t="shared" si="1"/>
        <v>#### Testing:
- checking for ResponseCode==401</v>
      </c>
      <c r="AH7" s="215" t="str">
        <f t="shared" si="1"/>
        <v>#### Testing:
- checking for ResponseCode==401</v>
      </c>
    </row>
    <row r="8" spans="1:34" s="15" customFormat="1" ht="30" x14ac:dyDescent="0.25">
      <c r="A8" s="270"/>
      <c r="B8" s="217" t="s">
        <v>6</v>
      </c>
      <c r="C8" s="218" t="str">
        <f>$B8</f>
        <v>#### Clearing:
- not applicable</v>
      </c>
      <c r="D8" s="218" t="str">
        <f t="shared" si="1"/>
        <v>#### Clearing:
- not applicable</v>
      </c>
      <c r="E8" s="218" t="str">
        <f t="shared" si="1"/>
        <v>#### Clearing:
- not applicable</v>
      </c>
      <c r="F8" s="218" t="str">
        <f t="shared" si="1"/>
        <v>#### Clearing:
- not applicable</v>
      </c>
      <c r="G8" s="218" t="str">
        <f t="shared" si="1"/>
        <v>#### Clearing:
- not applicable</v>
      </c>
      <c r="H8" s="218" t="str">
        <f t="shared" si="1"/>
        <v>#### Clearing:
- not applicable</v>
      </c>
      <c r="I8" s="218" t="str">
        <f t="shared" si="1"/>
        <v>#### Clearing:
- not applicable</v>
      </c>
      <c r="J8" s="218" t="str">
        <f t="shared" si="1"/>
        <v>#### Clearing:
- not applicable</v>
      </c>
      <c r="K8" s="218" t="str">
        <f t="shared" si="1"/>
        <v>#### Clearing:
- not applicable</v>
      </c>
      <c r="L8" s="218" t="str">
        <f t="shared" si="1"/>
        <v>#### Clearing:
- not applicable</v>
      </c>
      <c r="M8" s="218" t="str">
        <f t="shared" si="1"/>
        <v>#### Clearing:
- not applicable</v>
      </c>
      <c r="N8" s="218" t="str">
        <f t="shared" si="1"/>
        <v>#### Clearing:
- not applicable</v>
      </c>
      <c r="O8" s="218" t="str">
        <f t="shared" si="1"/>
        <v>#### Clearing:
- not applicable</v>
      </c>
      <c r="P8" s="218" t="str">
        <f t="shared" si="1"/>
        <v>#### Clearing:
- not applicable</v>
      </c>
      <c r="Q8" s="218" t="str">
        <f t="shared" si="1"/>
        <v>#### Clearing:
- not applicable</v>
      </c>
      <c r="R8" s="218" t="str">
        <f t="shared" si="1"/>
        <v>#### Clearing:
- not applicable</v>
      </c>
      <c r="S8" s="218" t="str">
        <f t="shared" si="1"/>
        <v>#### Clearing:
- not applicable</v>
      </c>
      <c r="T8" s="218" t="str">
        <f t="shared" si="1"/>
        <v>#### Clearing:
- not applicable</v>
      </c>
      <c r="U8" s="218" t="str">
        <f t="shared" si="1"/>
        <v>#### Clearing:
- not applicable</v>
      </c>
      <c r="V8" s="218" t="str">
        <f t="shared" si="1"/>
        <v>#### Clearing:
- not applicable</v>
      </c>
      <c r="W8" s="218" t="str">
        <f t="shared" si="1"/>
        <v>#### Clearing:
- not applicable</v>
      </c>
      <c r="X8" s="218" t="str">
        <f t="shared" si="1"/>
        <v>#### Clearing:
- not applicable</v>
      </c>
      <c r="Y8" s="218" t="str">
        <f t="shared" si="1"/>
        <v>#### Clearing:
- not applicable</v>
      </c>
      <c r="Z8" s="218" t="str">
        <f t="shared" si="1"/>
        <v>#### Clearing:
- not applicable</v>
      </c>
      <c r="AA8" s="218" t="str">
        <f t="shared" si="1"/>
        <v>#### Clearing:
- not applicable</v>
      </c>
      <c r="AB8" s="218" t="str">
        <f t="shared" si="1"/>
        <v>#### Clearing:
- not applicable</v>
      </c>
      <c r="AC8" s="218" t="str">
        <f t="shared" si="1"/>
        <v>#### Clearing:
- not applicable</v>
      </c>
      <c r="AD8" s="218" t="str">
        <f t="shared" si="1"/>
        <v>#### Clearing:
- not applicable</v>
      </c>
      <c r="AE8" s="218" t="str">
        <f t="shared" si="1"/>
        <v>#### Clearing:
- not applicable</v>
      </c>
      <c r="AF8" s="218" t="str">
        <f t="shared" si="1"/>
        <v>#### Clearing:
- not applicable</v>
      </c>
      <c r="AG8" s="218" t="str">
        <f t="shared" si="1"/>
        <v>#### Clearing:
- not applicable</v>
      </c>
      <c r="AH8" s="218" t="str">
        <f t="shared" si="1"/>
        <v>#### Clearing:
- not applicable</v>
      </c>
    </row>
    <row r="9" spans="1:34" x14ac:dyDescent="0.25">
      <c r="A9" s="264" t="s">
        <v>29</v>
      </c>
      <c r="B9" s="48" t="s">
        <v>31</v>
      </c>
      <c r="C9" s="48" t="s">
        <v>31</v>
      </c>
      <c r="D9" s="48" t="s">
        <v>31</v>
      </c>
      <c r="E9" s="48" t="s">
        <v>31</v>
      </c>
      <c r="F9" s="48" t="s">
        <v>31</v>
      </c>
      <c r="G9" s="48" t="s">
        <v>31</v>
      </c>
      <c r="H9" s="48" t="s">
        <v>31</v>
      </c>
      <c r="I9" s="48" t="s">
        <v>31</v>
      </c>
      <c r="J9" s="48" t="s">
        <v>31</v>
      </c>
      <c r="K9" s="48" t="s">
        <v>31</v>
      </c>
      <c r="L9" s="48" t="s">
        <v>31</v>
      </c>
      <c r="M9" s="48" t="s">
        <v>31</v>
      </c>
      <c r="N9" s="48" t="s">
        <v>31</v>
      </c>
      <c r="O9" s="48" t="s">
        <v>31</v>
      </c>
      <c r="P9" s="48" t="s">
        <v>31</v>
      </c>
      <c r="Q9" s="48" t="s">
        <v>31</v>
      </c>
      <c r="R9" s="48" t="s">
        <v>31</v>
      </c>
      <c r="S9" s="48" t="s">
        <v>31</v>
      </c>
      <c r="T9" s="48" t="s">
        <v>31</v>
      </c>
      <c r="U9" s="48" t="s">
        <v>31</v>
      </c>
      <c r="V9" s="48" t="s">
        <v>31</v>
      </c>
      <c r="W9" s="48" t="s">
        <v>31</v>
      </c>
      <c r="X9" s="48" t="s">
        <v>31</v>
      </c>
      <c r="Y9" s="48" t="s">
        <v>31</v>
      </c>
      <c r="Z9" s="48" t="s">
        <v>31</v>
      </c>
      <c r="AA9" s="48" t="s">
        <v>31</v>
      </c>
      <c r="AB9" s="48" t="s">
        <v>31</v>
      </c>
      <c r="AC9" s="48" t="s">
        <v>31</v>
      </c>
      <c r="AD9" s="48" t="s">
        <v>31</v>
      </c>
      <c r="AE9" s="48" t="s">
        <v>31</v>
      </c>
      <c r="AF9" s="48" t="s">
        <v>31</v>
      </c>
      <c r="AG9" s="48" t="s">
        <v>31</v>
      </c>
      <c r="AH9" s="48" t="s">
        <v>31</v>
      </c>
    </row>
    <row r="10" spans="1:34" ht="75" x14ac:dyDescent="0.25">
      <c r="A10" s="264"/>
      <c r="B10" s="5" t="s">
        <v>33</v>
      </c>
      <c r="C10" s="214" t="str">
        <f>CONCATENATE("#### Preparation:
- ",C4," ",C3," in such a way that it does not cause any change due to idempotence, BUT  operationKey/authorizationCode with random generated value.")</f>
        <v>#### Preparation:
- GET core-model-1-4:control-construct in such a way that it does not cause any change due to idempotence, BUT  operationKey/authorizationCode with random generated value.</v>
      </c>
      <c r="D10" s="214" t="str">
        <f>CONCATENATE("#### Preparation:
- ",D4," ",D3," in such a way that it does not cause any change due to idempotence, 
- with random chosen uuid of ",D2," , BUT  operationKey/authorizationCode with random generated value.")</f>
        <v>#### Preparation:
- GET operation-server-interface-capability/operation-name in such a way that it does not cause any change due to idempotence, 
- with random chosen uuid of OperationServer , BUT  operationKey/authorizationCode with random generated value.</v>
      </c>
      <c r="E10" s="214" t="str">
        <f>CONCATENATE("#### Preparation:
- ",E4," ",E3," in such a way that it does not cause any change due to idempotence, 
- with random chosen uuid of ",D2," , BUT  operationKey/authorizationCode with random generated value.")</f>
        <v>#### Preparation:
- GET operation-server-interface-configuration/life-cycle-state in such a way that it does not cause any change due to idempotence, 
- with random chosen uuid of OperationServer , BUT  operationKey/authorizationCode with random generated value.</v>
      </c>
      <c r="F10" s="214" t="str">
        <f>CONCATENATE("#### Preparation:
- ",F4," ",F3," in such a way that it does not cause any change due to idempotence, 
- with random chosen uuid of ",D2," , BUT  operationKey/authorizationCode with random generated value.")</f>
        <v>#### Preparation:
- PUT operation-server-interface-configuration/life-cycle-state in such a way that it does not cause any change due to idempotence, 
- with random chosen uuid of OperationServer , BUT  operationKey/authorizationCode with random generated value.</v>
      </c>
      <c r="G10" s="214" t="str">
        <f t="shared" ref="G10:AH10" si="2">CONCATENATE("#### Preparation:
- ",G4," ",G3," in such a way that it does not cause any change due to idempotence, 
- with random chosen uuid of ",F2," , BUT  operationKey/authorizationCode with random generated value.")</f>
        <v>#### Preparation:
- GET operation-server-interface-configuration/operation-key in such a way that it does not cause any change due to idempotence, 
- with random chosen uuid of OperationServer , BUT  operationKey/authorizationCode with random generated value.</v>
      </c>
      <c r="H10" s="214" t="str">
        <f t="shared" si="2"/>
        <v>#### Preparation:
- PUT operation-server-interface-configuration/operation-key in such a way that it does not cause any change due to idempotence, 
- with random chosen uuid of OperationServer , BUT  operationKey/authorizationCode with random generated value.</v>
      </c>
      <c r="I10" s="214" t="str">
        <f t="shared" si="2"/>
        <v>#### Preparation:
- GET http-server-interface-capability/application-name in such a way that it does not cause any change due to idempotence, 
- with random chosen uuid of OperationServer , BUT  operationKey/authorizationCode with random generated value.</v>
      </c>
      <c r="J10" s="214" t="str">
        <f t="shared" si="2"/>
        <v>#### Preparation:
- GET http-server-interface-capability/release-number in such a way that it does not cause any change due to idempotence, 
- with random chosen uuid of HttpServer , BUT  operationKey/authorizationCode with random generated value.</v>
      </c>
      <c r="K10" s="214" t="str">
        <f t="shared" si="2"/>
        <v>#### Preparation:
- GET http-server-interface-capability/application-purpose in such a way that it does not cause any change due to idempotence, 
- with random chosen uuid of HttpServer , BUT  operationKey/authorizationCode with random generated value.</v>
      </c>
      <c r="L10" s="214" t="str">
        <f t="shared" si="2"/>
        <v>#### Preparation:
- GET http-server-interface-capability/data-update-period in such a way that it does not cause any change due to idempotence, 
- with random chosen uuid of HttpServer , BUT  operationKey/authorizationCode with random generated value.</v>
      </c>
      <c r="M10" s="214" t="str">
        <f t="shared" si="2"/>
        <v>#### Preparation:
- GET http-server-interface-capability/owner-name in such a way that it does not cause any change due to idempotence, 
- with random chosen uuid of HttpServer , BUT  operationKey/authorizationCode with random generated value.</v>
      </c>
      <c r="N10" s="214" t="str">
        <f t="shared" si="2"/>
        <v>#### Preparation:
- GET http-server-interface-capability/owner-email-address in such a way that it does not cause any change due to idempotence, 
- with random chosen uuid of HttpServer , BUT  operationKey/authorizationCode with random generated value.</v>
      </c>
      <c r="O10" s="214" t="str">
        <f t="shared" si="2"/>
        <v>#### Preparation:
- GET http-server-interface-capability/release-list in such a way that it does not cause any change due to idempotence, 
- with random chosen uuid of HttpServer , BUT  operationKey/authorizationCode with random generated value.</v>
      </c>
      <c r="P10" s="214" t="str">
        <f t="shared" si="2"/>
        <v>#### Preparation:
- GET tcp-server-interface-configuration/local-address/ipv-4-address in such a way that it does not cause any change due to idempotence, 
- with random chosen uuid of HttpServer , BUT  operationKey/authorizationCode with random generated value.</v>
      </c>
      <c r="Q10" s="214" t="str">
        <f t="shared" si="2"/>
        <v>#### Preparation:
- PUT tcp-server-interface-configuration/local-address/ipv-4-address in such a way that it does not cause any change due to idempotence, 
- with random chosen uuid of TcpServer , BUT  operationKey/authorizationCode with random generated value.</v>
      </c>
      <c r="R10" s="214" t="str">
        <f>CONCATENATE("#### Preparation:
- ",R4," ",R3," in such a way that it does not cause any change due to idempotence, 
- with random chosen uuid of ",P2," , BUT  operationKey/authorizationCode with random generated value.")</f>
        <v>#### Preparation:
- GET tcp-server-interface-configuration/local-port in such a way that it does not cause any change due to idempotence, 
- with random chosen uuid of TcpServer , BUT  operationKey/authorizationCode with random generated value.</v>
      </c>
      <c r="S10" s="214" t="str">
        <f t="shared" si="2"/>
        <v>#### Preparation:
- PUT tcp-server-interface-configuration/local-port in such a way that it does not cause any change due to idempotence, 
- with random chosen uuid of TcpServer , BUT  operationKey/authorizationCode with random generated value.</v>
      </c>
      <c r="T10" s="214" t="str">
        <f t="shared" si="2"/>
        <v>#### Preparation:
- GET operation-client-interface-configuration/operation-name in such a way that it does not cause any change due to idempotence, 
- with random chosen uuid of TcpServer , BUT  operationKey/authorizationCode with random generated value.</v>
      </c>
      <c r="U10" s="214" t="str">
        <f t="shared" si="2"/>
        <v>#### Preparation:
- PUT operation-client-interface-configuration/operation-name in such a way that it does not cause any change due to idempotence, 
- with random chosen uuid of OperationClient , BUT  operationKey/authorizationCode with random generated value.</v>
      </c>
      <c r="V10" s="214" t="str">
        <f t="shared" si="2"/>
        <v>#### Preparation:
- GET operation-client-interface-configuration/operation-key in such a way that it does not cause any change due to idempotence, 
- with random chosen uuid of OperationClient , BUT  operationKey/authorizationCode with random generated value.</v>
      </c>
      <c r="W10" s="214" t="str">
        <f t="shared" si="2"/>
        <v>#### Preparation:
- PUT operation-client-interface-configuration/operation-key in such a way that it does not cause any change due to idempotence, 
- with random chosen uuid of OperationClient , BUT  operationKey/authorizationCode with random generated value.</v>
      </c>
      <c r="X10" s="214" t="str">
        <f t="shared" si="2"/>
        <v>#### Preparation:
- GET operation-client-interface-status/operational-state in such a way that it does not cause any change due to idempotence, 
- with random chosen uuid of OperationClient , BUT  operationKey/authorizationCode with random generated value.</v>
      </c>
      <c r="Y10" s="214" t="str">
        <f t="shared" si="2"/>
        <v>#### Preparation:
- GET operation-client-interface-status/life-cycle-state in such a way that it does not cause any change due to idempotence, 
- with random chosen uuid of OperationClient , BUT  operationKey/authorizationCode with random generated value.</v>
      </c>
      <c r="Z10" s="214" t="str">
        <f t="shared" si="2"/>
        <v>#### Preparation:
- GET operation-client-interface-configuration/detailed-logging-is-on in such a way that it does not cause any change due to idempotence, 
- with random chosen uuid of OperationClient , BUT  operationKey/authorizationCode with random generated value.</v>
      </c>
      <c r="AA10" s="214" t="str">
        <f t="shared" si="2"/>
        <v>#### Preparation:
- PUT operation-client-interface-configuration/detailed-logging-is-on in such a way that it does not cause any change due to idempotence, 
- with random chosen uuid of OperationClient , BUT  operationKey/authorizationCode with random generated value.</v>
      </c>
      <c r="AB10" s="214" t="str">
        <f t="shared" si="2"/>
        <v>#### Preparation:
- GET http-client-interface-capability/application-name in such a way that it does not cause any change due to idempotence, 
- with random chosen uuid of OperationClient , BUT  operationKey/authorizationCode with random generated value.</v>
      </c>
      <c r="AC10" s="214" t="str">
        <f t="shared" si="2"/>
        <v>#### Preparation:
- GET http-client-interface-configuration/release-number in such a way that it does not cause any change due to idempotence, 
- with random chosen uuid of HttpClient , BUT  operationKey/authorizationCode with random generated value.</v>
      </c>
      <c r="AD10" s="214" t="str">
        <f t="shared" si="2"/>
        <v>#### Preparation:
- PUT http-client-interface-configuration/release-number in such a way that it does not cause any change due to idempotence, 
- with random chosen uuid of HttpClient , BUT  operationKey/authorizationCode with random generated value.</v>
      </c>
      <c r="AE10" s="214" t="str">
        <f t="shared" si="2"/>
        <v>#### Preparation:
- GET tcp-client-interface-configuration/remote-address/ip-address/ipv-4-address in such a way that it does not cause any change due to idempotence, 
- with random chosen uuid of HttpClient , BUT  operationKey/authorizationCode with random generated value.</v>
      </c>
      <c r="AF10" s="214" t="str">
        <f t="shared" si="2"/>
        <v>#### Preparation:
- PUT tcp-client-interface-configuration/remote-address/ip-address/ipv-4-address in such a way that it does not cause any change due to idempotence, 
- with random chosen uuid of TcpClient , BUT  operationKey/authorizationCode with random generated value.</v>
      </c>
      <c r="AG10" s="214" t="str">
        <f t="shared" si="2"/>
        <v>#### Preparation:
- GET tcp-client-interface-configuration/remote-port in such a way that it does not cause any change due to idempotence, 
- with random chosen uuid of TcpClient , BUT  operationKey/authorizationCode with random generated value.</v>
      </c>
      <c r="AH10" s="214" t="str">
        <f t="shared" si="2"/>
        <v>#### Preparation:
- PUT tcp-client-interface-configuration/remote-port in such a way that it does not cause any change due to idempotence, 
- with random chosen uuid of TcpClient , BUT  operationKey/authorizationCode with random generated value.</v>
      </c>
    </row>
    <row r="11" spans="1:34" ht="30" x14ac:dyDescent="0.25">
      <c r="A11" s="264"/>
      <c r="B11" s="5" t="s">
        <v>9</v>
      </c>
      <c r="C11" s="215" t="str">
        <f>$B7</f>
        <v>#### Testing:
- checking for ResponseCode==401</v>
      </c>
      <c r="D11" s="215" t="str">
        <f t="shared" ref="D11:AH11" si="3">$B7</f>
        <v>#### Testing:
- checking for ResponseCode==401</v>
      </c>
      <c r="E11" s="215" t="str">
        <f t="shared" si="3"/>
        <v>#### Testing:
- checking for ResponseCode==401</v>
      </c>
      <c r="F11" s="215" t="str">
        <f t="shared" si="3"/>
        <v>#### Testing:
- checking for ResponseCode==401</v>
      </c>
      <c r="G11" s="215" t="str">
        <f t="shared" si="3"/>
        <v>#### Testing:
- checking for ResponseCode==401</v>
      </c>
      <c r="H11" s="215" t="str">
        <f t="shared" si="3"/>
        <v>#### Testing:
- checking for ResponseCode==401</v>
      </c>
      <c r="I11" s="215" t="str">
        <f t="shared" si="3"/>
        <v>#### Testing:
- checking for ResponseCode==401</v>
      </c>
      <c r="J11" s="215" t="str">
        <f t="shared" si="3"/>
        <v>#### Testing:
- checking for ResponseCode==401</v>
      </c>
      <c r="K11" s="215" t="str">
        <f t="shared" si="3"/>
        <v>#### Testing:
- checking for ResponseCode==401</v>
      </c>
      <c r="L11" s="215" t="str">
        <f t="shared" si="3"/>
        <v>#### Testing:
- checking for ResponseCode==401</v>
      </c>
      <c r="M11" s="215" t="str">
        <f t="shared" si="3"/>
        <v>#### Testing:
- checking for ResponseCode==401</v>
      </c>
      <c r="N11" s="215" t="str">
        <f t="shared" si="3"/>
        <v>#### Testing:
- checking for ResponseCode==401</v>
      </c>
      <c r="O11" s="215" t="str">
        <f t="shared" si="3"/>
        <v>#### Testing:
- checking for ResponseCode==401</v>
      </c>
      <c r="P11" s="215" t="str">
        <f t="shared" si="3"/>
        <v>#### Testing:
- checking for ResponseCode==401</v>
      </c>
      <c r="Q11" s="215" t="str">
        <f t="shared" si="3"/>
        <v>#### Testing:
- checking for ResponseCode==401</v>
      </c>
      <c r="R11" s="215" t="str">
        <f t="shared" si="3"/>
        <v>#### Testing:
- checking for ResponseCode==401</v>
      </c>
      <c r="S11" s="215" t="str">
        <f t="shared" si="3"/>
        <v>#### Testing:
- checking for ResponseCode==401</v>
      </c>
      <c r="T11" s="215" t="str">
        <f t="shared" si="3"/>
        <v>#### Testing:
- checking for ResponseCode==401</v>
      </c>
      <c r="U11" s="215" t="str">
        <f t="shared" si="3"/>
        <v>#### Testing:
- checking for ResponseCode==401</v>
      </c>
      <c r="V11" s="215" t="str">
        <f t="shared" si="3"/>
        <v>#### Testing:
- checking for ResponseCode==401</v>
      </c>
      <c r="W11" s="215" t="str">
        <f t="shared" si="3"/>
        <v>#### Testing:
- checking for ResponseCode==401</v>
      </c>
      <c r="X11" s="215" t="str">
        <f t="shared" si="3"/>
        <v>#### Testing:
- checking for ResponseCode==401</v>
      </c>
      <c r="Y11" s="215" t="str">
        <f t="shared" si="3"/>
        <v>#### Testing:
- checking for ResponseCode==401</v>
      </c>
      <c r="Z11" s="215" t="str">
        <f t="shared" si="3"/>
        <v>#### Testing:
- checking for ResponseCode==401</v>
      </c>
      <c r="AA11" s="215" t="str">
        <f t="shared" si="3"/>
        <v>#### Testing:
- checking for ResponseCode==401</v>
      </c>
      <c r="AB11" s="215" t="str">
        <f t="shared" si="3"/>
        <v>#### Testing:
- checking for ResponseCode==401</v>
      </c>
      <c r="AC11" s="215" t="str">
        <f t="shared" si="3"/>
        <v>#### Testing:
- checking for ResponseCode==401</v>
      </c>
      <c r="AD11" s="215" t="str">
        <f t="shared" si="3"/>
        <v>#### Testing:
- checking for ResponseCode==401</v>
      </c>
      <c r="AE11" s="215" t="str">
        <f t="shared" si="3"/>
        <v>#### Testing:
- checking for ResponseCode==401</v>
      </c>
      <c r="AF11" s="215" t="str">
        <f t="shared" si="3"/>
        <v>#### Testing:
- checking for ResponseCode==401</v>
      </c>
      <c r="AG11" s="215" t="str">
        <f t="shared" si="3"/>
        <v>#### Testing:
- checking for ResponseCode==401</v>
      </c>
      <c r="AH11" s="215" t="str">
        <f t="shared" si="3"/>
        <v>#### Testing:
- checking for ResponseCode==401</v>
      </c>
    </row>
    <row r="12" spans="1:34" s="22" customFormat="1" ht="30" x14ac:dyDescent="0.25">
      <c r="A12" s="270"/>
      <c r="B12" s="124" t="str">
        <f>$B8</f>
        <v>#### Clearing:
- not applicable</v>
      </c>
      <c r="C12" s="216" t="str">
        <f>$B8</f>
        <v>#### Clearing:
- not applicable</v>
      </c>
      <c r="D12" s="216" t="str">
        <f t="shared" ref="D12:AH12" si="4">$B8</f>
        <v>#### Clearing:
- not applicable</v>
      </c>
      <c r="E12" s="216" t="str">
        <f t="shared" si="4"/>
        <v>#### Clearing:
- not applicable</v>
      </c>
      <c r="F12" s="216" t="str">
        <f t="shared" si="4"/>
        <v>#### Clearing:
- not applicable</v>
      </c>
      <c r="G12" s="216" t="str">
        <f t="shared" si="4"/>
        <v>#### Clearing:
- not applicable</v>
      </c>
      <c r="H12" s="216" t="str">
        <f t="shared" si="4"/>
        <v>#### Clearing:
- not applicable</v>
      </c>
      <c r="I12" s="216" t="str">
        <f t="shared" si="4"/>
        <v>#### Clearing:
- not applicable</v>
      </c>
      <c r="J12" s="216" t="str">
        <f t="shared" si="4"/>
        <v>#### Clearing:
- not applicable</v>
      </c>
      <c r="K12" s="216" t="str">
        <f t="shared" si="4"/>
        <v>#### Clearing:
- not applicable</v>
      </c>
      <c r="L12" s="216" t="str">
        <f t="shared" si="4"/>
        <v>#### Clearing:
- not applicable</v>
      </c>
      <c r="M12" s="216" t="str">
        <f t="shared" si="4"/>
        <v>#### Clearing:
- not applicable</v>
      </c>
      <c r="N12" s="216" t="str">
        <f t="shared" si="4"/>
        <v>#### Clearing:
- not applicable</v>
      </c>
      <c r="O12" s="216" t="str">
        <f t="shared" si="4"/>
        <v>#### Clearing:
- not applicable</v>
      </c>
      <c r="P12" s="216" t="str">
        <f t="shared" si="4"/>
        <v>#### Clearing:
- not applicable</v>
      </c>
      <c r="Q12" s="216" t="str">
        <f t="shared" si="4"/>
        <v>#### Clearing:
- not applicable</v>
      </c>
      <c r="R12" s="216" t="str">
        <f t="shared" si="4"/>
        <v>#### Clearing:
- not applicable</v>
      </c>
      <c r="S12" s="216" t="str">
        <f t="shared" si="4"/>
        <v>#### Clearing:
- not applicable</v>
      </c>
      <c r="T12" s="216" t="str">
        <f t="shared" si="4"/>
        <v>#### Clearing:
- not applicable</v>
      </c>
      <c r="U12" s="216" t="str">
        <f t="shared" si="4"/>
        <v>#### Clearing:
- not applicable</v>
      </c>
      <c r="V12" s="216" t="str">
        <f t="shared" si="4"/>
        <v>#### Clearing:
- not applicable</v>
      </c>
      <c r="W12" s="216" t="str">
        <f t="shared" si="4"/>
        <v>#### Clearing:
- not applicable</v>
      </c>
      <c r="X12" s="216" t="str">
        <f t="shared" si="4"/>
        <v>#### Clearing:
- not applicable</v>
      </c>
      <c r="Y12" s="216" t="str">
        <f t="shared" si="4"/>
        <v>#### Clearing:
- not applicable</v>
      </c>
      <c r="Z12" s="216" t="str">
        <f t="shared" si="4"/>
        <v>#### Clearing:
- not applicable</v>
      </c>
      <c r="AA12" s="216" t="str">
        <f t="shared" si="4"/>
        <v>#### Clearing:
- not applicable</v>
      </c>
      <c r="AB12" s="216" t="str">
        <f t="shared" si="4"/>
        <v>#### Clearing:
- not applicable</v>
      </c>
      <c r="AC12" s="216" t="str">
        <f t="shared" si="4"/>
        <v>#### Clearing:
- not applicable</v>
      </c>
      <c r="AD12" s="216" t="str">
        <f t="shared" si="4"/>
        <v>#### Clearing:
- not applicable</v>
      </c>
      <c r="AE12" s="216" t="str">
        <f t="shared" si="4"/>
        <v>#### Clearing:
- not applicable</v>
      </c>
      <c r="AF12" s="216" t="str">
        <f t="shared" si="4"/>
        <v>#### Clearing:
- not applicable</v>
      </c>
      <c r="AG12" s="216" t="str">
        <f t="shared" si="4"/>
        <v>#### Clearing:
- not applicable</v>
      </c>
      <c r="AH12" s="216" t="str">
        <f t="shared" si="4"/>
        <v>#### Clearing:
- not applicable</v>
      </c>
    </row>
    <row r="13" spans="1:34" ht="45" x14ac:dyDescent="0.25">
      <c r="A13" s="271" t="s">
        <v>56</v>
      </c>
      <c r="B13" s="48" t="s">
        <v>57</v>
      </c>
      <c r="C13" s="48" t="s">
        <v>1087</v>
      </c>
      <c r="D13" s="48" t="s">
        <v>1087</v>
      </c>
      <c r="E13" s="48" t="s">
        <v>1087</v>
      </c>
      <c r="F13" s="48" t="s">
        <v>1087</v>
      </c>
      <c r="G13" s="48" t="s">
        <v>1087</v>
      </c>
      <c r="H13" s="48" t="s">
        <v>1087</v>
      </c>
      <c r="I13" s="48" t="s">
        <v>1087</v>
      </c>
      <c r="J13" s="48" t="s">
        <v>1087</v>
      </c>
      <c r="K13" s="48" t="s">
        <v>1087</v>
      </c>
      <c r="L13" s="48" t="s">
        <v>1087</v>
      </c>
      <c r="M13" s="48" t="s">
        <v>1087</v>
      </c>
      <c r="N13" s="48" t="s">
        <v>1087</v>
      </c>
      <c r="O13" s="48" t="s">
        <v>1087</v>
      </c>
      <c r="P13" s="48" t="s">
        <v>1087</v>
      </c>
      <c r="Q13" s="48" t="s">
        <v>1087</v>
      </c>
      <c r="R13" s="48" t="s">
        <v>1087</v>
      </c>
      <c r="S13" s="48" t="s">
        <v>1087</v>
      </c>
      <c r="T13" s="48" t="s">
        <v>1087</v>
      </c>
      <c r="U13" s="48" t="s">
        <v>1087</v>
      </c>
      <c r="V13" s="48" t="s">
        <v>1087</v>
      </c>
      <c r="W13" s="48" t="s">
        <v>1087</v>
      </c>
      <c r="X13" s="48" t="s">
        <v>1087</v>
      </c>
      <c r="Y13" s="48" t="s">
        <v>1087</v>
      </c>
      <c r="Z13" s="48" t="s">
        <v>1087</v>
      </c>
      <c r="AA13" s="48" t="s">
        <v>1087</v>
      </c>
      <c r="AB13" s="48" t="s">
        <v>1087</v>
      </c>
      <c r="AC13" s="48" t="s">
        <v>1087</v>
      </c>
      <c r="AD13" s="48" t="s">
        <v>1087</v>
      </c>
      <c r="AE13" s="48" t="s">
        <v>1087</v>
      </c>
      <c r="AF13" s="48" t="s">
        <v>1087</v>
      </c>
      <c r="AG13" s="48" t="s">
        <v>1087</v>
      </c>
      <c r="AH13" s="48" t="s">
        <v>1087</v>
      </c>
    </row>
    <row r="14" spans="1:34" ht="30" x14ac:dyDescent="0.25">
      <c r="A14" s="265"/>
      <c r="B14" s="5" t="s">
        <v>1085</v>
      </c>
      <c r="C14" s="5" t="s">
        <v>1085</v>
      </c>
      <c r="D14" s="5" t="s">
        <v>1085</v>
      </c>
      <c r="E14" s="5" t="s">
        <v>1085</v>
      </c>
      <c r="F14" s="5" t="s">
        <v>1085</v>
      </c>
      <c r="G14" s="5" t="s">
        <v>1085</v>
      </c>
      <c r="H14" s="5" t="s">
        <v>1085</v>
      </c>
      <c r="I14" s="5" t="s">
        <v>1085</v>
      </c>
      <c r="J14" s="5" t="s">
        <v>1085</v>
      </c>
      <c r="K14" s="5" t="s">
        <v>1085</v>
      </c>
      <c r="L14" s="5" t="s">
        <v>1085</v>
      </c>
      <c r="M14" s="5" t="s">
        <v>1085</v>
      </c>
      <c r="N14" s="5" t="s">
        <v>1085</v>
      </c>
      <c r="O14" s="5" t="s">
        <v>1085</v>
      </c>
      <c r="P14" s="5" t="s">
        <v>1085</v>
      </c>
      <c r="Q14" s="5" t="s">
        <v>1085</v>
      </c>
      <c r="R14" s="5" t="s">
        <v>1085</v>
      </c>
      <c r="S14" s="5" t="s">
        <v>1085</v>
      </c>
      <c r="T14" s="5" t="s">
        <v>1085</v>
      </c>
      <c r="U14" s="5" t="s">
        <v>1085</v>
      </c>
      <c r="V14" s="5" t="s">
        <v>1085</v>
      </c>
      <c r="W14" s="5" t="s">
        <v>1085</v>
      </c>
      <c r="X14" s="5" t="s">
        <v>1085</v>
      </c>
      <c r="Y14" s="5" t="s">
        <v>1085</v>
      </c>
      <c r="Z14" s="5" t="s">
        <v>1085</v>
      </c>
      <c r="AA14" s="5" t="s">
        <v>1085</v>
      </c>
      <c r="AB14" s="5" t="s">
        <v>1085</v>
      </c>
      <c r="AC14" s="5" t="s">
        <v>1085</v>
      </c>
      <c r="AD14" s="5" t="s">
        <v>1085</v>
      </c>
      <c r="AE14" s="5" t="s">
        <v>1085</v>
      </c>
      <c r="AF14" s="5" t="s">
        <v>1085</v>
      </c>
      <c r="AG14" s="5" t="s">
        <v>1085</v>
      </c>
      <c r="AH14" s="5" t="s">
        <v>1085</v>
      </c>
    </row>
    <row r="15" spans="1:34" ht="150" x14ac:dyDescent="0.25">
      <c r="A15" s="265"/>
      <c r="B15" s="5" t="s">
        <v>1088</v>
      </c>
      <c r="C15" s="214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",C4,"  ",C3," in such a way that it does not cause any change due to idempotence.")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core-model-1-4:control-construct in such a way that it does not cause any change due to idempotence.</v>
      </c>
      <c r="D15" s="214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",D4,"  ",D3," in such a way that it does not cause any change due to idempotence.
- with random chosen uuid of ",D2,"")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operation-server-interface-capability/operation-name in such a way that it does not cause any change due to idempotence.
- with random chosen uuid of OperationServer</v>
      </c>
      <c r="E15" s="214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",E4,"  ",E3," in such a way that it does not cause any change due to idempotence.
- with random chosen uuid of ",E2,"")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operation-server-interface-configuration/life-cycle-state in such a way that it does not cause any change due to idempotence.
- with random chosen uuid of OperationServer</v>
      </c>
      <c r="F15" s="214" t="str">
        <f t="shared" ref="F15:AH15" si="5"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",F4,"  ",F3," in such a way that it does not cause any change due to idempotence.
- with random chosen uuid of ",F2,"")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operation-server-interface-configuration/life-cycle-state in such a way that it does not cause any change due to idempotence.
- with random chosen uuid of OperationServer</v>
      </c>
      <c r="G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operation-server-interface-configuration/operation-key in such a way that it does not cause any change due to idempotence.
- with random chosen uuid of OperationServer</v>
      </c>
      <c r="H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operation-server-interface-configuration/operation-key in such a way that it does not cause any change due to idempotence.
- with random chosen uuid of OperationServer</v>
      </c>
      <c r="I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http-server-interface-capability/application-name in such a way that it does not cause any change due to idempotence.
- with random chosen uuid of HttpServer</v>
      </c>
      <c r="J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http-server-interface-capability/release-number in such a way that it does not cause any change due to idempotence.
- with random chosen uuid of HttpServer</v>
      </c>
      <c r="K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http-server-interface-capability/application-purpose in such a way that it does not cause any change due to idempotence.
- with random chosen uuid of HttpServer</v>
      </c>
      <c r="L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http-server-interface-capability/data-update-period in such a way that it does not cause any change due to idempotence.
- with random chosen uuid of HttpServer</v>
      </c>
      <c r="M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http-server-interface-capability/owner-name in such a way that it does not cause any change due to idempotence.
- with random chosen uuid of HttpServer</v>
      </c>
      <c r="N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http-server-interface-capability/owner-email-address in such a way that it does not cause any change due to idempotence.
- with random chosen uuid of HttpServer</v>
      </c>
      <c r="O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http-server-interface-capability/release-list in such a way that it does not cause any change due to idempotence.
- with random chosen uuid of HttpServer</v>
      </c>
      <c r="P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tcp-server-interface-configuration/local-address/ipv-4-address in such a way that it does not cause any change due to idempotence.
- with random chosen uuid of TcpServer</v>
      </c>
      <c r="Q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tcp-server-interface-configuration/local-address/ipv-4-address in such a way that it does not cause any change due to idempotence.
- with random chosen uuid of TcpServer</v>
      </c>
      <c r="R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tcp-server-interface-configuration/local-port in such a way that it does not cause any change due to idempotence.
- with random chosen uuid of TcpServer</v>
      </c>
      <c r="S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tcp-server-interface-configuration/local-port in such a way that it does not cause any change due to idempotence.
- with random chosen uuid of TcpServer</v>
      </c>
      <c r="T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operation-client-interface-configuration/operation-name in such a way that it does not cause any change due to idempotence.
- with random chosen uuid of OperationClient</v>
      </c>
      <c r="U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operation-client-interface-configuration/operation-name in such a way that it does not cause any change due to idempotence.
- with random chosen uuid of OperationClient</v>
      </c>
      <c r="V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operation-client-interface-configuration/operation-key in such a way that it does not cause any change due to idempotence.
- with random chosen uuid of OperationClient</v>
      </c>
      <c r="W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operation-client-interface-configuration/operation-key in such a way that it does not cause any change due to idempotence.
- with random chosen uuid of OperationClient</v>
      </c>
      <c r="X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operation-client-interface-status/operational-state in such a way that it does not cause any change due to idempotence.
- with random chosen uuid of OperationClient</v>
      </c>
      <c r="Y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operation-client-interface-status/life-cycle-state in such a way that it does not cause any change due to idempotence.
- with random chosen uuid of OperationClient</v>
      </c>
      <c r="Z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operation-client-interface-configuration/detailed-logging-is-on in such a way that it does not cause any change due to idempotence.
- with random chosen uuid of OperationClient</v>
      </c>
      <c r="AA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operation-client-interface-configuration/detailed-logging-is-on in such a way that it does not cause any change due to idempotence.
- with random chosen uuid of OperationClient</v>
      </c>
      <c r="AB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http-client-interface-capability/application-name in such a way that it does not cause any change due to idempotence.
- with random chosen uuid of HttpClient</v>
      </c>
      <c r="AC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http-client-interface-configuration/release-number in such a way that it does not cause any change due to idempotence.
- with random chosen uuid of HttpClient</v>
      </c>
      <c r="AD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http-client-interface-configuration/release-number in such a way that it does not cause any change due to idempotence.
- with random chosen uuid of HttpClient</v>
      </c>
      <c r="AE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tcp-client-interface-configuration/remote-address/ip-address/ipv-4-address in such a way that it does not cause any change due to idempotence.
- with random chosen uuid of TcpClient</v>
      </c>
      <c r="AF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tcp-client-interface-configuration/remote-address/ip-address/ipv-4-address in such a way that it does not cause any change due to idempotence.
- with random chosen uuid of TcpClient</v>
      </c>
      <c r="AG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tcp-client-interface-configuration/remote-port in such a way that it does not cause any change due to idempotence.
- with random chosen uuid of TcpClient</v>
      </c>
      <c r="AH15" s="214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tcp-client-interface-configuration/remote-port in such a way that it does not cause any change due to idempotence.
- with random chosen uuid of TcpClient</v>
      </c>
    </row>
    <row r="16" spans="1:34" ht="105" x14ac:dyDescent="0.25">
      <c r="A16" s="265"/>
      <c r="B16" s="5" t="s">
        <v>1089</v>
      </c>
      <c r="C16" s="214" t="s">
        <v>1089</v>
      </c>
      <c r="D16" s="214" t="s">
        <v>1089</v>
      </c>
      <c r="E16" s="214" t="s">
        <v>1089</v>
      </c>
      <c r="F16" s="214" t="s">
        <v>1089</v>
      </c>
      <c r="G16" s="214" t="s">
        <v>1089</v>
      </c>
      <c r="H16" s="214" t="s">
        <v>1089</v>
      </c>
      <c r="I16" s="214" t="s">
        <v>1089</v>
      </c>
      <c r="J16" s="214" t="s">
        <v>1089</v>
      </c>
      <c r="K16" s="214" t="s">
        <v>1089</v>
      </c>
      <c r="L16" s="214" t="s">
        <v>1089</v>
      </c>
      <c r="M16" s="214" t="s">
        <v>1089</v>
      </c>
      <c r="N16" s="214" t="s">
        <v>1089</v>
      </c>
      <c r="O16" s="214" t="s">
        <v>1089</v>
      </c>
      <c r="P16" s="214" t="s">
        <v>1089</v>
      </c>
      <c r="Q16" s="214" t="s">
        <v>1089</v>
      </c>
      <c r="R16" s="214" t="s">
        <v>1089</v>
      </c>
      <c r="S16" s="214" t="s">
        <v>1089</v>
      </c>
      <c r="T16" s="214" t="s">
        <v>1089</v>
      </c>
      <c r="U16" s="214" t="s">
        <v>1089</v>
      </c>
      <c r="V16" s="214" t="s">
        <v>1089</v>
      </c>
      <c r="W16" s="214" t="s">
        <v>1089</v>
      </c>
      <c r="X16" s="214" t="s">
        <v>1089</v>
      </c>
      <c r="Y16" s="214" t="s">
        <v>1089</v>
      </c>
      <c r="Z16" s="214" t="s">
        <v>1089</v>
      </c>
      <c r="AA16" s="214" t="s">
        <v>1089</v>
      </c>
      <c r="AB16" s="214" t="s">
        <v>1089</v>
      </c>
      <c r="AC16" s="214" t="s">
        <v>1089</v>
      </c>
      <c r="AD16" s="214" t="s">
        <v>1089</v>
      </c>
      <c r="AE16" s="214" t="s">
        <v>1089</v>
      </c>
      <c r="AF16" s="214" t="s">
        <v>1089</v>
      </c>
      <c r="AG16" s="214" t="s">
        <v>1089</v>
      </c>
      <c r="AH16" s="214" t="s">
        <v>1089</v>
      </c>
    </row>
    <row r="17" spans="1:43" s="22" customFormat="1" ht="39.75" customHeight="1" x14ac:dyDescent="0.25">
      <c r="A17" s="272"/>
      <c r="B17" s="124" t="str">
        <f>$B8</f>
        <v>#### Clearing:
- not applicable</v>
      </c>
      <c r="C17" s="217" t="str">
        <f>$B8</f>
        <v>#### Clearing:
- not applicable</v>
      </c>
      <c r="D17" s="217" t="str">
        <f t="shared" ref="D17:AH17" si="6">$B8</f>
        <v>#### Clearing:
- not applicable</v>
      </c>
      <c r="E17" s="217" t="str">
        <f t="shared" si="6"/>
        <v>#### Clearing:
- not applicable</v>
      </c>
      <c r="F17" s="217" t="str">
        <f t="shared" si="6"/>
        <v>#### Clearing:
- not applicable</v>
      </c>
      <c r="G17" s="217" t="str">
        <f t="shared" si="6"/>
        <v>#### Clearing:
- not applicable</v>
      </c>
      <c r="H17" s="217" t="str">
        <f t="shared" si="6"/>
        <v>#### Clearing:
- not applicable</v>
      </c>
      <c r="I17" s="217" t="str">
        <f t="shared" si="6"/>
        <v>#### Clearing:
- not applicable</v>
      </c>
      <c r="J17" s="217" t="str">
        <f t="shared" si="6"/>
        <v>#### Clearing:
- not applicable</v>
      </c>
      <c r="K17" s="217" t="str">
        <f t="shared" si="6"/>
        <v>#### Clearing:
- not applicable</v>
      </c>
      <c r="L17" s="217" t="str">
        <f t="shared" si="6"/>
        <v>#### Clearing:
- not applicable</v>
      </c>
      <c r="M17" s="217" t="str">
        <f t="shared" si="6"/>
        <v>#### Clearing:
- not applicable</v>
      </c>
      <c r="N17" s="217" t="str">
        <f t="shared" si="6"/>
        <v>#### Clearing:
- not applicable</v>
      </c>
      <c r="O17" s="217" t="str">
        <f t="shared" si="6"/>
        <v>#### Clearing:
- not applicable</v>
      </c>
      <c r="P17" s="217" t="str">
        <f t="shared" si="6"/>
        <v>#### Clearing:
- not applicable</v>
      </c>
      <c r="Q17" s="217" t="str">
        <f t="shared" si="6"/>
        <v>#### Clearing:
- not applicable</v>
      </c>
      <c r="R17" s="217" t="str">
        <f t="shared" si="6"/>
        <v>#### Clearing:
- not applicable</v>
      </c>
      <c r="S17" s="217" t="str">
        <f t="shared" si="6"/>
        <v>#### Clearing:
- not applicable</v>
      </c>
      <c r="T17" s="217" t="str">
        <f t="shared" si="6"/>
        <v>#### Clearing:
- not applicable</v>
      </c>
      <c r="U17" s="217" t="str">
        <f t="shared" si="6"/>
        <v>#### Clearing:
- not applicable</v>
      </c>
      <c r="V17" s="217" t="str">
        <f t="shared" si="6"/>
        <v>#### Clearing:
- not applicable</v>
      </c>
      <c r="W17" s="217" t="str">
        <f t="shared" si="6"/>
        <v>#### Clearing:
- not applicable</v>
      </c>
      <c r="X17" s="217" t="str">
        <f t="shared" si="6"/>
        <v>#### Clearing:
- not applicable</v>
      </c>
      <c r="Y17" s="217" t="str">
        <f t="shared" si="6"/>
        <v>#### Clearing:
- not applicable</v>
      </c>
      <c r="Z17" s="217" t="str">
        <f t="shared" si="6"/>
        <v>#### Clearing:
- not applicable</v>
      </c>
      <c r="AA17" s="217" t="str">
        <f t="shared" si="6"/>
        <v>#### Clearing:
- not applicable</v>
      </c>
      <c r="AB17" s="217" t="str">
        <f t="shared" si="6"/>
        <v>#### Clearing:
- not applicable</v>
      </c>
      <c r="AC17" s="217" t="str">
        <f t="shared" si="6"/>
        <v>#### Clearing:
- not applicable</v>
      </c>
      <c r="AD17" s="217" t="str">
        <f t="shared" si="6"/>
        <v>#### Clearing:
- not applicable</v>
      </c>
      <c r="AE17" s="217" t="str">
        <f t="shared" si="6"/>
        <v>#### Clearing:
- not applicable</v>
      </c>
      <c r="AF17" s="217" t="str">
        <f t="shared" si="6"/>
        <v>#### Clearing:
- not applicable</v>
      </c>
      <c r="AG17" s="217" t="str">
        <f t="shared" si="6"/>
        <v>#### Clearing:
- not applicable</v>
      </c>
      <c r="AH17" s="217" t="str">
        <f t="shared" si="6"/>
        <v>#### Clearing:
- not applicable</v>
      </c>
    </row>
    <row r="18" spans="1:43" x14ac:dyDescent="0.25">
      <c r="A18" s="271" t="s">
        <v>1070</v>
      </c>
      <c r="B18" s="48" t="s">
        <v>1090</v>
      </c>
      <c r="C18" s="48" t="s">
        <v>1090</v>
      </c>
      <c r="D18" s="48" t="s">
        <v>1090</v>
      </c>
      <c r="E18" s="48" t="s">
        <v>1090</v>
      </c>
      <c r="F18" s="48" t="s">
        <v>1090</v>
      </c>
      <c r="G18" s="48" t="s">
        <v>1090</v>
      </c>
      <c r="H18" s="48" t="s">
        <v>1090</v>
      </c>
      <c r="I18" s="48" t="s">
        <v>1090</v>
      </c>
      <c r="J18" s="48" t="s">
        <v>1090</v>
      </c>
      <c r="K18" s="48" t="s">
        <v>1090</v>
      </c>
      <c r="L18" s="48" t="s">
        <v>1090</v>
      </c>
      <c r="M18" s="48" t="s">
        <v>1090</v>
      </c>
      <c r="N18" s="48" t="s">
        <v>1090</v>
      </c>
      <c r="O18" s="48" t="s">
        <v>1090</v>
      </c>
      <c r="P18" s="48" t="s">
        <v>1090</v>
      </c>
      <c r="Q18" s="48" t="s">
        <v>1090</v>
      </c>
      <c r="R18" s="48" t="s">
        <v>1090</v>
      </c>
      <c r="S18" s="48" t="s">
        <v>1090</v>
      </c>
      <c r="T18" s="48" t="s">
        <v>1090</v>
      </c>
      <c r="U18" s="48" t="s">
        <v>1090</v>
      </c>
      <c r="V18" s="48" t="s">
        <v>1090</v>
      </c>
      <c r="W18" s="48" t="s">
        <v>1090</v>
      </c>
      <c r="X18" s="48" t="s">
        <v>1090</v>
      </c>
      <c r="Y18" s="48" t="s">
        <v>1090</v>
      </c>
      <c r="Z18" s="48" t="s">
        <v>1090</v>
      </c>
      <c r="AA18" s="48" t="s">
        <v>1090</v>
      </c>
      <c r="AB18" s="48" t="s">
        <v>1090</v>
      </c>
      <c r="AC18" s="48" t="s">
        <v>1090</v>
      </c>
      <c r="AD18" s="48" t="s">
        <v>1090</v>
      </c>
      <c r="AE18" s="48" t="s">
        <v>1090</v>
      </c>
      <c r="AF18" s="48" t="s">
        <v>1090</v>
      </c>
      <c r="AG18" s="48" t="s">
        <v>1090</v>
      </c>
      <c r="AH18" s="48" t="s">
        <v>1090</v>
      </c>
    </row>
    <row r="19" spans="1:43" ht="60" x14ac:dyDescent="0.25">
      <c r="A19" s="264"/>
      <c r="B19" s="5" t="s">
        <v>1091</v>
      </c>
      <c r="C19" s="214" t="s">
        <v>286</v>
      </c>
      <c r="D19" s="214" t="str">
        <f>CONCATENATE("#### Preparation:
-  ",D4," ",D3," in such a way that it does not cause any change due to idempotence, BUT  uuid with patterns differing in various ways")</f>
        <v>#### Preparation:
-  GET operation-server-interface-capability/operation-name in such a way that it does not cause any change due to idempotence, BUT  uuid with patterns differing in various ways</v>
      </c>
      <c r="E19" s="214" t="str">
        <f t="shared" ref="E19:AH19" si="7">CONCATENATE("#### Preparation:
-  ",E4," ",E3," in such a way that it does not cause any change due to idempotence, BUT  uuid with patterns differing in various ways")</f>
        <v>#### Preparation:
-  GET operation-server-interface-configuration/life-cycle-state in such a way that it does not cause any change due to idempotence, BUT  uuid with patterns differing in various ways</v>
      </c>
      <c r="F19" s="214" t="str">
        <f t="shared" si="7"/>
        <v>#### Preparation:
-  PUT operation-server-interface-configuration/life-cycle-state in such a way that it does not cause any change due to idempotence, BUT  uuid with patterns differing in various ways</v>
      </c>
      <c r="G19" s="214" t="str">
        <f t="shared" si="7"/>
        <v>#### Preparation:
-  GET operation-server-interface-configuration/operation-key in such a way that it does not cause any change due to idempotence, BUT  uuid with patterns differing in various ways</v>
      </c>
      <c r="H19" s="214" t="str">
        <f t="shared" si="7"/>
        <v>#### Preparation:
-  PUT operation-server-interface-configuration/operation-key in such a way that it does not cause any change due to idempotence, BUT  uuid with patterns differing in various ways</v>
      </c>
      <c r="I19" s="214" t="str">
        <f t="shared" si="7"/>
        <v>#### Preparation:
-  GET http-server-interface-capability/application-name in such a way that it does not cause any change due to idempotence, BUT  uuid with patterns differing in various ways</v>
      </c>
      <c r="J19" s="214" t="str">
        <f t="shared" si="7"/>
        <v>#### Preparation:
-  GET http-server-interface-capability/release-number in such a way that it does not cause any change due to idempotence, BUT  uuid with patterns differing in various ways</v>
      </c>
      <c r="K19" s="214" t="str">
        <f t="shared" si="7"/>
        <v>#### Preparation:
-  GET http-server-interface-capability/application-purpose in such a way that it does not cause any change due to idempotence, BUT  uuid with patterns differing in various ways</v>
      </c>
      <c r="L19" s="214" t="str">
        <f t="shared" si="7"/>
        <v>#### Preparation:
-  GET http-server-interface-capability/data-update-period in such a way that it does not cause any change due to idempotence, BUT  uuid with patterns differing in various ways</v>
      </c>
      <c r="M19" s="214" t="str">
        <f t="shared" si="7"/>
        <v>#### Preparation:
-  GET http-server-interface-capability/owner-name in such a way that it does not cause any change due to idempotence, BUT  uuid with patterns differing in various ways</v>
      </c>
      <c r="N19" s="214" t="str">
        <f t="shared" si="7"/>
        <v>#### Preparation:
-  GET http-server-interface-capability/owner-email-address in such a way that it does not cause any change due to idempotence, BUT  uuid with patterns differing in various ways</v>
      </c>
      <c r="O19" s="214" t="str">
        <f t="shared" si="7"/>
        <v>#### Preparation:
-  GET http-server-interface-capability/release-list in such a way that it does not cause any change due to idempotence, BUT  uuid with patterns differing in various ways</v>
      </c>
      <c r="P19" s="214" t="str">
        <f t="shared" si="7"/>
        <v>#### Preparation:
-  GET tcp-server-interface-configuration/local-address/ipv-4-address in such a way that it does not cause any change due to idempotence, BUT  uuid with patterns differing in various ways</v>
      </c>
      <c r="Q19" s="214" t="str">
        <f t="shared" si="7"/>
        <v>#### Preparation:
-  PUT tcp-server-interface-configuration/local-address/ipv-4-address in such a way that it does not cause any change due to idempotence, BUT  uuid with patterns differing in various ways</v>
      </c>
      <c r="R19" s="214" t="str">
        <f t="shared" si="7"/>
        <v>#### Preparation:
-  GET tcp-server-interface-configuration/local-port in such a way that it does not cause any change due to idempotence, BUT  uuid with patterns differing in various ways</v>
      </c>
      <c r="S19" s="214" t="str">
        <f t="shared" si="7"/>
        <v>#### Preparation:
-  PUT tcp-server-interface-configuration/local-port in such a way that it does not cause any change due to idempotence, BUT  uuid with patterns differing in various ways</v>
      </c>
      <c r="T19" s="214" t="str">
        <f t="shared" si="7"/>
        <v>#### Preparation:
-  GET operation-client-interface-configuration/operation-name in such a way that it does not cause any change due to idempotence, BUT  uuid with patterns differing in various ways</v>
      </c>
      <c r="U19" s="214" t="str">
        <f t="shared" si="7"/>
        <v>#### Preparation:
-  PUT operation-client-interface-configuration/operation-name in such a way that it does not cause any change due to idempotence, BUT  uuid with patterns differing in various ways</v>
      </c>
      <c r="V19" s="214" t="str">
        <f t="shared" si="7"/>
        <v>#### Preparation:
-  GET operation-client-interface-configuration/operation-key in such a way that it does not cause any change due to idempotence, BUT  uuid with patterns differing in various ways</v>
      </c>
      <c r="W19" s="214" t="str">
        <f t="shared" si="7"/>
        <v>#### Preparation:
-  PUT operation-client-interface-configuration/operation-key in such a way that it does not cause any change due to idempotence, BUT  uuid with patterns differing in various ways</v>
      </c>
      <c r="X19" s="214" t="str">
        <f t="shared" si="7"/>
        <v>#### Preparation:
-  GET operation-client-interface-status/operational-state in such a way that it does not cause any change due to idempotence, BUT  uuid with patterns differing in various ways</v>
      </c>
      <c r="Y19" s="214" t="str">
        <f t="shared" si="7"/>
        <v>#### Preparation:
-  GET operation-client-interface-status/life-cycle-state in such a way that it does not cause any change due to idempotence, BUT  uuid with patterns differing in various ways</v>
      </c>
      <c r="Z19" s="214" t="str">
        <f t="shared" si="7"/>
        <v>#### Preparation:
-  GET operation-client-interface-configuration/detailed-logging-is-on in such a way that it does not cause any change due to idempotence, BUT  uuid with patterns differing in various ways</v>
      </c>
      <c r="AA19" s="214" t="str">
        <f t="shared" si="7"/>
        <v>#### Preparation:
-  PUT operation-client-interface-configuration/detailed-logging-is-on in such a way that it does not cause any change due to idempotence, BUT  uuid with patterns differing in various ways</v>
      </c>
      <c r="AB19" s="214" t="str">
        <f t="shared" si="7"/>
        <v>#### Preparation:
-  GET http-client-interface-capability/application-name in such a way that it does not cause any change due to idempotence, BUT  uuid with patterns differing in various ways</v>
      </c>
      <c r="AC19" s="214" t="str">
        <f t="shared" si="7"/>
        <v>#### Preparation:
-  GET http-client-interface-configuration/release-number in such a way that it does not cause any change due to idempotence, BUT  uuid with patterns differing in various ways</v>
      </c>
      <c r="AD19" s="214" t="str">
        <f t="shared" si="7"/>
        <v>#### Preparation:
-  PUT http-client-interface-configuration/release-number in such a way that it does not cause any change due to idempotence, BUT  uuid with patterns differing in various ways</v>
      </c>
      <c r="AE19" s="214" t="str">
        <f t="shared" si="7"/>
        <v>#### Preparation:
-  GET tcp-client-interface-configuration/remote-address/ip-address/ipv-4-address in such a way that it does not cause any change due to idempotence, BUT  uuid with patterns differing in various ways</v>
      </c>
      <c r="AF19" s="214" t="str">
        <f t="shared" si="7"/>
        <v>#### Preparation:
-  PUT tcp-client-interface-configuration/remote-address/ip-address/ipv-4-address in such a way that it does not cause any change due to idempotence, BUT  uuid with patterns differing in various ways</v>
      </c>
      <c r="AG19" s="214" t="str">
        <f t="shared" si="7"/>
        <v>#### Preparation:
-  GET tcp-client-interface-configuration/remote-port in such a way that it does not cause any change due to idempotence, BUT  uuid with patterns differing in various ways</v>
      </c>
      <c r="AH19" s="214" t="str">
        <f t="shared" si="7"/>
        <v>#### Preparation:
-  PUT tcp-client-interface-configuration/remote-port in such a way that it does not cause any change due to idempotence, BUT  uuid with patterns differing in various ways</v>
      </c>
    </row>
    <row r="20" spans="1:43" ht="30" x14ac:dyDescent="0.25">
      <c r="A20" s="265"/>
      <c r="B20" s="5" t="s">
        <v>10</v>
      </c>
      <c r="C20" s="214" t="s">
        <v>286</v>
      </c>
      <c r="D20" s="215" t="str">
        <f t="shared" ref="D20:AH20" si="8">$B20</f>
        <v>#### Testing:
- checking for ResponseCode==400</v>
      </c>
      <c r="E20" s="215" t="str">
        <f t="shared" si="8"/>
        <v>#### Testing:
- checking for ResponseCode==400</v>
      </c>
      <c r="F20" s="215" t="str">
        <f t="shared" si="8"/>
        <v>#### Testing:
- checking for ResponseCode==400</v>
      </c>
      <c r="G20" s="215" t="str">
        <f t="shared" si="8"/>
        <v>#### Testing:
- checking for ResponseCode==400</v>
      </c>
      <c r="H20" s="215" t="str">
        <f t="shared" si="8"/>
        <v>#### Testing:
- checking for ResponseCode==400</v>
      </c>
      <c r="I20" s="215" t="str">
        <f t="shared" si="8"/>
        <v>#### Testing:
- checking for ResponseCode==400</v>
      </c>
      <c r="J20" s="215" t="str">
        <f t="shared" si="8"/>
        <v>#### Testing:
- checking for ResponseCode==400</v>
      </c>
      <c r="K20" s="215" t="str">
        <f t="shared" si="8"/>
        <v>#### Testing:
- checking for ResponseCode==400</v>
      </c>
      <c r="L20" s="215" t="str">
        <f t="shared" si="8"/>
        <v>#### Testing:
- checking for ResponseCode==400</v>
      </c>
      <c r="M20" s="215" t="str">
        <f t="shared" si="8"/>
        <v>#### Testing:
- checking for ResponseCode==400</v>
      </c>
      <c r="N20" s="215" t="str">
        <f t="shared" si="8"/>
        <v>#### Testing:
- checking for ResponseCode==400</v>
      </c>
      <c r="O20" s="215" t="str">
        <f t="shared" si="8"/>
        <v>#### Testing:
- checking for ResponseCode==400</v>
      </c>
      <c r="P20" s="215" t="str">
        <f t="shared" si="8"/>
        <v>#### Testing:
- checking for ResponseCode==400</v>
      </c>
      <c r="Q20" s="215" t="str">
        <f t="shared" si="8"/>
        <v>#### Testing:
- checking for ResponseCode==400</v>
      </c>
      <c r="R20" s="215" t="str">
        <f t="shared" si="8"/>
        <v>#### Testing:
- checking for ResponseCode==400</v>
      </c>
      <c r="S20" s="215" t="str">
        <f t="shared" si="8"/>
        <v>#### Testing:
- checking for ResponseCode==400</v>
      </c>
      <c r="T20" s="215" t="str">
        <f t="shared" si="8"/>
        <v>#### Testing:
- checking for ResponseCode==400</v>
      </c>
      <c r="U20" s="215" t="str">
        <f t="shared" si="8"/>
        <v>#### Testing:
- checking for ResponseCode==400</v>
      </c>
      <c r="V20" s="215" t="str">
        <f t="shared" si="8"/>
        <v>#### Testing:
- checking for ResponseCode==400</v>
      </c>
      <c r="W20" s="215" t="str">
        <f t="shared" si="8"/>
        <v>#### Testing:
- checking for ResponseCode==400</v>
      </c>
      <c r="X20" s="215" t="str">
        <f t="shared" si="8"/>
        <v>#### Testing:
- checking for ResponseCode==400</v>
      </c>
      <c r="Y20" s="215" t="str">
        <f t="shared" si="8"/>
        <v>#### Testing:
- checking for ResponseCode==400</v>
      </c>
      <c r="Z20" s="215" t="str">
        <f t="shared" si="8"/>
        <v>#### Testing:
- checking for ResponseCode==400</v>
      </c>
      <c r="AA20" s="215" t="str">
        <f t="shared" si="8"/>
        <v>#### Testing:
- checking for ResponseCode==400</v>
      </c>
      <c r="AB20" s="215" t="str">
        <f t="shared" si="8"/>
        <v>#### Testing:
- checking for ResponseCode==400</v>
      </c>
      <c r="AC20" s="215" t="str">
        <f t="shared" si="8"/>
        <v>#### Testing:
- checking for ResponseCode==400</v>
      </c>
      <c r="AD20" s="215" t="str">
        <f t="shared" si="8"/>
        <v>#### Testing:
- checking for ResponseCode==400</v>
      </c>
      <c r="AE20" s="215" t="str">
        <f t="shared" si="8"/>
        <v>#### Testing:
- checking for ResponseCode==400</v>
      </c>
      <c r="AF20" s="215" t="str">
        <f t="shared" si="8"/>
        <v>#### Testing:
- checking for ResponseCode==400</v>
      </c>
      <c r="AG20" s="215" t="str">
        <f t="shared" si="8"/>
        <v>#### Testing:
- checking for ResponseCode==400</v>
      </c>
      <c r="AH20" s="215" t="str">
        <f t="shared" si="8"/>
        <v>#### Testing:
- checking for ResponseCode==400</v>
      </c>
    </row>
    <row r="21" spans="1:43" s="3" customFormat="1" ht="30.75" thickBot="1" x14ac:dyDescent="0.3">
      <c r="A21" s="273"/>
      <c r="B21" s="123" t="str">
        <f>$B17</f>
        <v>#### Clearing:
- not applicable</v>
      </c>
      <c r="C21" s="214" t="s">
        <v>286</v>
      </c>
      <c r="D21" s="219" t="str">
        <f t="shared" ref="D21:AH21" si="9">$B8</f>
        <v>#### Clearing:
- not applicable</v>
      </c>
      <c r="E21" s="219" t="str">
        <f t="shared" si="9"/>
        <v>#### Clearing:
- not applicable</v>
      </c>
      <c r="F21" s="219" t="str">
        <f t="shared" si="9"/>
        <v>#### Clearing:
- not applicable</v>
      </c>
      <c r="G21" s="219" t="str">
        <f t="shared" si="9"/>
        <v>#### Clearing:
- not applicable</v>
      </c>
      <c r="H21" s="219" t="str">
        <f t="shared" si="9"/>
        <v>#### Clearing:
- not applicable</v>
      </c>
      <c r="I21" s="219" t="str">
        <f t="shared" si="9"/>
        <v>#### Clearing:
- not applicable</v>
      </c>
      <c r="J21" s="219" t="str">
        <f t="shared" si="9"/>
        <v>#### Clearing:
- not applicable</v>
      </c>
      <c r="K21" s="219" t="str">
        <f t="shared" si="9"/>
        <v>#### Clearing:
- not applicable</v>
      </c>
      <c r="L21" s="219" t="str">
        <f t="shared" si="9"/>
        <v>#### Clearing:
- not applicable</v>
      </c>
      <c r="M21" s="219" t="str">
        <f t="shared" si="9"/>
        <v>#### Clearing:
- not applicable</v>
      </c>
      <c r="N21" s="219" t="str">
        <f t="shared" si="9"/>
        <v>#### Clearing:
- not applicable</v>
      </c>
      <c r="O21" s="219" t="str">
        <f t="shared" si="9"/>
        <v>#### Clearing:
- not applicable</v>
      </c>
      <c r="P21" s="219" t="str">
        <f t="shared" si="9"/>
        <v>#### Clearing:
- not applicable</v>
      </c>
      <c r="Q21" s="219" t="str">
        <f t="shared" si="9"/>
        <v>#### Clearing:
- not applicable</v>
      </c>
      <c r="R21" s="219" t="str">
        <f t="shared" si="9"/>
        <v>#### Clearing:
- not applicable</v>
      </c>
      <c r="S21" s="219" t="str">
        <f t="shared" si="9"/>
        <v>#### Clearing:
- not applicable</v>
      </c>
      <c r="T21" s="219" t="str">
        <f t="shared" si="9"/>
        <v>#### Clearing:
- not applicable</v>
      </c>
      <c r="U21" s="219" t="str">
        <f t="shared" si="9"/>
        <v>#### Clearing:
- not applicable</v>
      </c>
      <c r="V21" s="219" t="str">
        <f t="shared" si="9"/>
        <v>#### Clearing:
- not applicable</v>
      </c>
      <c r="W21" s="219" t="str">
        <f t="shared" si="9"/>
        <v>#### Clearing:
- not applicable</v>
      </c>
      <c r="X21" s="219" t="str">
        <f t="shared" si="9"/>
        <v>#### Clearing:
- not applicable</v>
      </c>
      <c r="Y21" s="219" t="str">
        <f t="shared" si="9"/>
        <v>#### Clearing:
- not applicable</v>
      </c>
      <c r="Z21" s="219" t="str">
        <f t="shared" si="9"/>
        <v>#### Clearing:
- not applicable</v>
      </c>
      <c r="AA21" s="219" t="str">
        <f t="shared" si="9"/>
        <v>#### Clearing:
- not applicable</v>
      </c>
      <c r="AB21" s="219" t="str">
        <f t="shared" si="9"/>
        <v>#### Clearing:
- not applicable</v>
      </c>
      <c r="AC21" s="219" t="str">
        <f t="shared" si="9"/>
        <v>#### Clearing:
- not applicable</v>
      </c>
      <c r="AD21" s="219" t="str">
        <f t="shared" si="9"/>
        <v>#### Clearing:
- not applicable</v>
      </c>
      <c r="AE21" s="219" t="str">
        <f t="shared" si="9"/>
        <v>#### Clearing:
- not applicable</v>
      </c>
      <c r="AF21" s="219" t="str">
        <f t="shared" si="9"/>
        <v>#### Clearing:
- not applicable</v>
      </c>
      <c r="AG21" s="219" t="str">
        <f t="shared" si="9"/>
        <v>#### Clearing:
- not applicable</v>
      </c>
      <c r="AH21" s="219" t="str">
        <f t="shared" si="9"/>
        <v>#### Clearing:
- not applicable</v>
      </c>
    </row>
    <row r="22" spans="1:43" s="221" customFormat="1" ht="19.5" thickBot="1" x14ac:dyDescent="0.3">
      <c r="A22" s="220" t="s">
        <v>37</v>
      </c>
    </row>
    <row r="23" spans="1:43" ht="30.75" thickTop="1" x14ac:dyDescent="0.25">
      <c r="A23" s="264" t="s">
        <v>1110</v>
      </c>
      <c r="B23" s="49" t="s">
        <v>625</v>
      </c>
      <c r="C23" s="49" t="s">
        <v>625</v>
      </c>
      <c r="D23" s="49" t="s">
        <v>625</v>
      </c>
      <c r="E23" s="49" t="s">
        <v>625</v>
      </c>
      <c r="F23" s="49" t="s">
        <v>625</v>
      </c>
      <c r="G23" s="49" t="s">
        <v>625</v>
      </c>
      <c r="H23" s="49" t="s">
        <v>625</v>
      </c>
      <c r="I23" s="49" t="s">
        <v>625</v>
      </c>
      <c r="J23" s="49" t="s">
        <v>625</v>
      </c>
      <c r="K23" s="49" t="s">
        <v>625</v>
      </c>
      <c r="L23" s="49" t="s">
        <v>625</v>
      </c>
      <c r="M23" s="49" t="s">
        <v>625</v>
      </c>
      <c r="N23" s="49" t="s">
        <v>625</v>
      </c>
      <c r="O23" s="49" t="s">
        <v>625</v>
      </c>
      <c r="P23" s="49" t="s">
        <v>625</v>
      </c>
      <c r="Q23" s="49" t="s">
        <v>625</v>
      </c>
      <c r="R23" s="49" t="s">
        <v>625</v>
      </c>
      <c r="S23" s="49" t="s">
        <v>625</v>
      </c>
      <c r="T23" s="49" t="s">
        <v>625</v>
      </c>
      <c r="U23" s="49" t="s">
        <v>625</v>
      </c>
      <c r="V23" s="49" t="s">
        <v>625</v>
      </c>
      <c r="W23" s="49" t="s">
        <v>625</v>
      </c>
      <c r="X23" s="49" t="s">
        <v>625</v>
      </c>
      <c r="Y23" s="49" t="s">
        <v>625</v>
      </c>
      <c r="Z23" s="49" t="s">
        <v>625</v>
      </c>
      <c r="AA23" s="49" t="s">
        <v>625</v>
      </c>
      <c r="AB23" s="49" t="s">
        <v>625</v>
      </c>
      <c r="AC23" s="49" t="s">
        <v>625</v>
      </c>
      <c r="AD23" s="49" t="s">
        <v>625</v>
      </c>
      <c r="AE23" s="49" t="s">
        <v>625</v>
      </c>
      <c r="AF23" s="49" t="s">
        <v>625</v>
      </c>
      <c r="AG23" s="49" t="s">
        <v>625</v>
      </c>
      <c r="AH23" s="49" t="s">
        <v>625</v>
      </c>
      <c r="AI23" s="236"/>
      <c r="AJ23" s="236"/>
      <c r="AK23" s="236"/>
      <c r="AL23" s="236"/>
      <c r="AM23" s="236"/>
      <c r="AN23" s="236"/>
      <c r="AO23" s="236"/>
      <c r="AP23" s="236"/>
      <c r="AQ23" s="236"/>
    </row>
    <row r="24" spans="1:43" ht="80.25" customHeight="1" x14ac:dyDescent="0.25">
      <c r="A24" s="265"/>
      <c r="B24" s="141" t="s">
        <v>1100</v>
      </c>
      <c r="C24" s="235" t="str">
        <f>CONCATENATE("#### Preparation:
- ",C4," ",C3," 
- with proper authorization code  ")</f>
        <v xml:space="preserve">#### Preparation:
- GET core-model-1-4:control-construct 
- with proper authorization code  </v>
      </c>
      <c r="D24" s="235" t="str">
        <f>CONCATENATE("#### Preparation:
- ",D4," ",D3,"  
- with proper authorization code
- with random chosen uuid of ",D2,"")</f>
        <v>#### Preparation:
- GET operation-server-interface-capability/operation-name  
- with proper authorization code
- with random chosen uuid of OperationServer</v>
      </c>
      <c r="E24" s="235" t="str">
        <f>CONCATENATE("#### Preparation:
- ",E4," ",E3,"  
- with proper authorization code
- with random chosen uuid of ",E2,"")</f>
        <v>#### Preparation:
- GET operation-server-interface-configuration/life-cycle-state  
- with proper authorization code
- with random chosen uuid of OperationServer</v>
      </c>
      <c r="F24" s="236" t="s">
        <v>286</v>
      </c>
      <c r="G24" s="235" t="str">
        <f>CONCATENATE("#### Preparation:
- ",G4," ",G3,"  
- with proper authorization code
- with random chosen uuid of ",G2,"")</f>
        <v>#### Preparation:
- GET operation-server-interface-configuration/operation-key  
- with proper authorization code
- with random chosen uuid of OperationServer</v>
      </c>
      <c r="H24" s="236" t="s">
        <v>286</v>
      </c>
      <c r="I24" s="235" t="str">
        <f t="shared" ref="I24:P24" si="10">CONCATENATE("#### Preparation:
- ",I4," ",I3,"  
- with proper authorization code
- with random chosen uuid of ",I2,"")</f>
        <v>#### Preparation:
- GET http-server-interface-capability/application-name  
- with proper authorization code
- with random chosen uuid of HttpServer</v>
      </c>
      <c r="J24" s="235" t="str">
        <f t="shared" si="10"/>
        <v>#### Preparation:
- GET http-server-interface-capability/release-number  
- with proper authorization code
- with random chosen uuid of HttpServer</v>
      </c>
      <c r="K24" s="235" t="str">
        <f t="shared" si="10"/>
        <v>#### Preparation:
- GET http-server-interface-capability/application-purpose  
- with proper authorization code
- with random chosen uuid of HttpServer</v>
      </c>
      <c r="L24" s="235" t="str">
        <f t="shared" si="10"/>
        <v>#### Preparation:
- GET http-server-interface-capability/data-update-period  
- with proper authorization code
- with random chosen uuid of HttpServer</v>
      </c>
      <c r="M24" s="235" t="str">
        <f t="shared" si="10"/>
        <v>#### Preparation:
- GET http-server-interface-capability/owner-name  
- with proper authorization code
- with random chosen uuid of HttpServer</v>
      </c>
      <c r="N24" s="235" t="str">
        <f t="shared" si="10"/>
        <v>#### Preparation:
- GET http-server-interface-capability/owner-email-address  
- with proper authorization code
- with random chosen uuid of HttpServer</v>
      </c>
      <c r="O24" s="235" t="str">
        <f t="shared" si="10"/>
        <v>#### Preparation:
- GET http-server-interface-capability/release-list  
- with proper authorization code
- with random chosen uuid of HttpServer</v>
      </c>
      <c r="P24" s="235" t="str">
        <f t="shared" si="10"/>
        <v>#### Preparation:
- GET tcp-server-interface-configuration/local-address/ipv-4-address  
- with proper authorization code
- with random chosen uuid of TcpServer</v>
      </c>
      <c r="Q24" s="236" t="s">
        <v>286</v>
      </c>
      <c r="R24" s="235" t="str">
        <f>CONCATENATE("#### Preparation:
- ",R4," ",R3,"  
- with proper authorization code
- with random chosen uuid of ",R2,"")</f>
        <v>#### Preparation:
- GET tcp-server-interface-configuration/local-port  
- with proper authorization code
- with random chosen uuid of TcpServer</v>
      </c>
      <c r="S24" s="236" t="s">
        <v>286</v>
      </c>
      <c r="T24" s="235" t="str">
        <f>CONCATENATE("#### Preparation:
- ",T4," ",T3,"  
- with proper authorization code
- with random chosen uuid of ",T2,"")</f>
        <v>#### Preparation:
- GET operation-client-interface-configuration/operation-name  
- with proper authorization code
- with random chosen uuid of OperationClient</v>
      </c>
      <c r="U24" s="236" t="s">
        <v>286</v>
      </c>
      <c r="V24" s="235" t="str">
        <f>CONCATENATE("#### Preparation:
- ",V4," ",V3,"  
- with proper authorization code
- with random chosen uuid of ",V2,"")</f>
        <v>#### Preparation:
- GET operation-client-interface-configuration/operation-key  
- with proper authorization code
- with random chosen uuid of OperationClient</v>
      </c>
      <c r="W24" s="236" t="s">
        <v>286</v>
      </c>
      <c r="X24" s="235" t="str">
        <f>CONCATENATE("#### Preparation:
- ",X4," ",X3,"  
- with proper authorization code
- with random chosen uuid of ",X2,"")</f>
        <v>#### Preparation:
- GET operation-client-interface-status/operational-state  
- with proper authorization code
- with random chosen uuid of OperationClient</v>
      </c>
      <c r="Y24" s="235" t="str">
        <f>CONCATENATE("#### Preparation:
- ",Y4," ",Y3,"  
- with proper authorization code
- with random chosen uuid of ",Y2,"")</f>
        <v>#### Preparation:
- GET operation-client-interface-status/life-cycle-state  
- with proper authorization code
- with random chosen uuid of OperationClient</v>
      </c>
      <c r="Z24" s="235" t="str">
        <f>CONCATENATE("#### Preparation:
- ",Z4," ",Z3,"  
- with proper authorization code
- with random chosen uuid of ",Z2,"")</f>
        <v>#### Preparation:
- GET operation-client-interface-configuration/detailed-logging-is-on  
- with proper authorization code
- with random chosen uuid of OperationClient</v>
      </c>
      <c r="AA24" s="236" t="s">
        <v>286</v>
      </c>
      <c r="AB24" s="235" t="str">
        <f>CONCATENATE("#### Preparation:
- ",AB4," ",AB3,"  
- with proper authorization code
- with random chosen uuid of ",AB2,"")</f>
        <v>#### Preparation:
- GET http-client-interface-capability/application-name  
- with proper authorization code
- with random chosen uuid of HttpClient</v>
      </c>
      <c r="AC24" s="235" t="str">
        <f>CONCATENATE("#### Preparation:
- ",AC4," ",AC3,"  
- with proper authorization code
- with random chosen uuid of ",AC2,"")</f>
        <v>#### Preparation:
- GET http-client-interface-configuration/release-number  
- with proper authorization code
- with random chosen uuid of HttpClient</v>
      </c>
      <c r="AD24" s="236" t="s">
        <v>286</v>
      </c>
      <c r="AE24" s="235" t="str">
        <f>CONCATENATE("#### Preparation:
- ",AE4," ",AE3,"  
- with proper authorization code
- with random chosen uuid of ",AE2,"")</f>
        <v>#### Preparation:
- GET tcp-client-interface-configuration/remote-address/ip-address/ipv-4-address  
- with proper authorization code
- with random chosen uuid of TcpClient</v>
      </c>
      <c r="AF24" s="236" t="s">
        <v>286</v>
      </c>
      <c r="AG24" s="235" t="str">
        <f>CONCATENATE("#### Preparation:
- ",AG4," ",AG3,"  
- with proper authorization code
- with random chosen uuid of ",AG2,"")</f>
        <v>#### Preparation:
- GET tcp-client-interface-configuration/remote-port  
- with proper authorization code
- with random chosen uuid of TcpClient</v>
      </c>
      <c r="AH24" s="236" t="s">
        <v>286</v>
      </c>
    </row>
    <row r="25" spans="1:43" ht="75" x14ac:dyDescent="0.25">
      <c r="A25" s="265"/>
      <c r="B25" s="37" t="s">
        <v>1101</v>
      </c>
      <c r="C25" s="236" t="s">
        <v>1101</v>
      </c>
      <c r="D25" s="236" t="s">
        <v>1101</v>
      </c>
      <c r="E25" s="236" t="s">
        <v>1101</v>
      </c>
      <c r="F25" s="236" t="s">
        <v>286</v>
      </c>
      <c r="G25" s="236" t="s">
        <v>1101</v>
      </c>
      <c r="H25" s="236" t="s">
        <v>286</v>
      </c>
      <c r="I25" s="236" t="s">
        <v>1101</v>
      </c>
      <c r="J25" s="236" t="s">
        <v>1101</v>
      </c>
      <c r="K25" s="236" t="s">
        <v>1101</v>
      </c>
      <c r="L25" s="236" t="s">
        <v>1101</v>
      </c>
      <c r="M25" s="236" t="s">
        <v>1101</v>
      </c>
      <c r="N25" s="236" t="s">
        <v>1101</v>
      </c>
      <c r="O25" s="236" t="s">
        <v>1101</v>
      </c>
      <c r="P25" s="236" t="s">
        <v>1101</v>
      </c>
      <c r="Q25" s="236" t="s">
        <v>286</v>
      </c>
      <c r="R25" s="236" t="s">
        <v>1101</v>
      </c>
      <c r="S25" s="236" t="s">
        <v>286</v>
      </c>
      <c r="T25" s="236" t="s">
        <v>1101</v>
      </c>
      <c r="U25" s="236" t="s">
        <v>286</v>
      </c>
      <c r="V25" s="236" t="s">
        <v>1101</v>
      </c>
      <c r="W25" s="236" t="s">
        <v>286</v>
      </c>
      <c r="X25" s="236" t="s">
        <v>1101</v>
      </c>
      <c r="Y25" s="236" t="s">
        <v>1101</v>
      </c>
      <c r="Z25" s="236" t="s">
        <v>1101</v>
      </c>
      <c r="AA25" s="236" t="s">
        <v>286</v>
      </c>
      <c r="AB25" s="236" t="s">
        <v>1101</v>
      </c>
      <c r="AC25" s="236" t="s">
        <v>1101</v>
      </c>
      <c r="AD25" s="236" t="s">
        <v>286</v>
      </c>
      <c r="AE25" s="236" t="s">
        <v>1101</v>
      </c>
      <c r="AF25" s="236" t="s">
        <v>286</v>
      </c>
      <c r="AG25" s="236" t="s">
        <v>1101</v>
      </c>
      <c r="AH25" s="236" t="s">
        <v>286</v>
      </c>
    </row>
    <row r="26" spans="1:43" s="22" customFormat="1" ht="30" x14ac:dyDescent="0.25">
      <c r="A26" s="265"/>
      <c r="B26" s="170" t="s">
        <v>42</v>
      </c>
      <c r="C26" s="217" t="str">
        <f>$B8</f>
        <v>#### Clearing:
- not applicable</v>
      </c>
      <c r="D26" s="217" t="str">
        <f t="shared" ref="D26:AG26" si="11">$B8</f>
        <v>#### Clearing:
- not applicable</v>
      </c>
      <c r="E26" s="217" t="str">
        <f t="shared" si="11"/>
        <v>#### Clearing:
- not applicable</v>
      </c>
      <c r="F26" s="238" t="s">
        <v>286</v>
      </c>
      <c r="G26" s="217" t="str">
        <f t="shared" si="11"/>
        <v>#### Clearing:
- not applicable</v>
      </c>
      <c r="H26" s="238" t="s">
        <v>286</v>
      </c>
      <c r="I26" s="217" t="str">
        <f t="shared" si="11"/>
        <v>#### Clearing:
- not applicable</v>
      </c>
      <c r="J26" s="217" t="str">
        <f t="shared" si="11"/>
        <v>#### Clearing:
- not applicable</v>
      </c>
      <c r="K26" s="217" t="str">
        <f t="shared" si="11"/>
        <v>#### Clearing:
- not applicable</v>
      </c>
      <c r="L26" s="217" t="str">
        <f t="shared" si="11"/>
        <v>#### Clearing:
- not applicable</v>
      </c>
      <c r="M26" s="217" t="str">
        <f t="shared" si="11"/>
        <v>#### Clearing:
- not applicable</v>
      </c>
      <c r="N26" s="217" t="str">
        <f t="shared" si="11"/>
        <v>#### Clearing:
- not applicable</v>
      </c>
      <c r="O26" s="217" t="str">
        <f t="shared" si="11"/>
        <v>#### Clearing:
- not applicable</v>
      </c>
      <c r="P26" s="217" t="str">
        <f t="shared" si="11"/>
        <v>#### Clearing:
- not applicable</v>
      </c>
      <c r="Q26" s="238" t="s">
        <v>286</v>
      </c>
      <c r="R26" s="217" t="str">
        <f t="shared" si="11"/>
        <v>#### Clearing:
- not applicable</v>
      </c>
      <c r="S26" s="238" t="s">
        <v>286</v>
      </c>
      <c r="T26" s="217" t="str">
        <f t="shared" si="11"/>
        <v>#### Clearing:
- not applicable</v>
      </c>
      <c r="U26" s="238" t="s">
        <v>286</v>
      </c>
      <c r="V26" s="217" t="str">
        <f t="shared" si="11"/>
        <v>#### Clearing:
- not applicable</v>
      </c>
      <c r="W26" s="238" t="s">
        <v>286</v>
      </c>
      <c r="X26" s="217" t="str">
        <f t="shared" si="11"/>
        <v>#### Clearing:
- not applicable</v>
      </c>
      <c r="Y26" s="217" t="str">
        <f t="shared" si="11"/>
        <v>#### Clearing:
- not applicable</v>
      </c>
      <c r="Z26" s="217" t="str">
        <f t="shared" si="11"/>
        <v>#### Clearing:
- not applicable</v>
      </c>
      <c r="AA26" s="238" t="s">
        <v>286</v>
      </c>
      <c r="AB26" s="217" t="str">
        <f t="shared" si="11"/>
        <v>#### Clearing:
- not applicable</v>
      </c>
      <c r="AC26" s="217" t="str">
        <f t="shared" si="11"/>
        <v>#### Clearing:
- not applicable</v>
      </c>
      <c r="AD26" s="238" t="s">
        <v>286</v>
      </c>
      <c r="AE26" s="217" t="str">
        <f t="shared" si="11"/>
        <v>#### Clearing:
- not applicable</v>
      </c>
      <c r="AF26" s="238" t="s">
        <v>286</v>
      </c>
      <c r="AG26" s="217" t="str">
        <f t="shared" si="11"/>
        <v>#### Clearing:
- not applicable</v>
      </c>
      <c r="AH26" s="238" t="s">
        <v>286</v>
      </c>
    </row>
    <row r="27" spans="1:43" x14ac:dyDescent="0.25">
      <c r="A27" s="269" t="s">
        <v>628</v>
      </c>
      <c r="B27" s="49" t="s">
        <v>627</v>
      </c>
      <c r="C27" s="49" t="s">
        <v>627</v>
      </c>
      <c r="D27" s="49" t="s">
        <v>627</v>
      </c>
      <c r="E27" s="49" t="s">
        <v>627</v>
      </c>
      <c r="F27" s="49" t="s">
        <v>627</v>
      </c>
      <c r="G27" s="49" t="s">
        <v>627</v>
      </c>
      <c r="H27" s="49" t="s">
        <v>627</v>
      </c>
      <c r="I27" s="49" t="s">
        <v>627</v>
      </c>
      <c r="J27" s="49" t="s">
        <v>627</v>
      </c>
      <c r="K27" s="49" t="s">
        <v>627</v>
      </c>
      <c r="L27" s="49" t="s">
        <v>627</v>
      </c>
      <c r="M27" s="49" t="s">
        <v>627</v>
      </c>
      <c r="N27" s="49" t="s">
        <v>627</v>
      </c>
      <c r="O27" s="49" t="s">
        <v>627</v>
      </c>
      <c r="P27" s="49" t="s">
        <v>627</v>
      </c>
      <c r="Q27" s="49" t="s">
        <v>627</v>
      </c>
      <c r="R27" s="49" t="s">
        <v>627</v>
      </c>
      <c r="S27" s="49" t="s">
        <v>627</v>
      </c>
      <c r="T27" s="49" t="s">
        <v>627</v>
      </c>
      <c r="U27" s="49" t="s">
        <v>627</v>
      </c>
      <c r="V27" s="49" t="s">
        <v>627</v>
      </c>
      <c r="W27" s="49" t="s">
        <v>627</v>
      </c>
      <c r="X27" s="49" t="s">
        <v>627</v>
      </c>
      <c r="Y27" s="49" t="s">
        <v>627</v>
      </c>
      <c r="Z27" s="49" t="s">
        <v>627</v>
      </c>
      <c r="AA27" s="49" t="s">
        <v>627</v>
      </c>
      <c r="AB27" s="49" t="s">
        <v>627</v>
      </c>
      <c r="AC27" s="49" t="s">
        <v>627</v>
      </c>
      <c r="AD27" s="49" t="s">
        <v>627</v>
      </c>
      <c r="AE27" s="49" t="s">
        <v>627</v>
      </c>
      <c r="AF27" s="49" t="s">
        <v>627</v>
      </c>
      <c r="AG27" s="49" t="s">
        <v>627</v>
      </c>
      <c r="AH27" s="49" t="s">
        <v>627</v>
      </c>
    </row>
    <row r="28" spans="1:43" ht="120" x14ac:dyDescent="0.25">
      <c r="A28" s="269"/>
      <c r="B28" s="141" t="s">
        <v>1102</v>
      </c>
      <c r="C28" s="235" t="str">
        <f>CONCATENATE("#### Preparation:
- GET ",C3,",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D28" t="s">
        <v>286</v>
      </c>
      <c r="E28" t="s">
        <v>286</v>
      </c>
      <c r="F28" s="235" t="str">
        <f>CONCATENATE("#### Preparation:
- GET ",F3,", store the configurable values
- PUT dummy  ",F3,"
    - with proper authorization code
    - random chosen uuid of the respective layer
   - attribute value with random dummy value(matches specification)")</f>
        <v>#### Preparation:
- GET operation-server-interface-configuration/life-cycle-state, store the configurable values
- PUT dummy  operation-server-interface-configuration/life-cycle-state
    - with proper authorization code
    - random chosen uuid of the respective layer
   - attribute value with random dummy value(matches specification)</v>
      </c>
      <c r="G28" t="s">
        <v>286</v>
      </c>
      <c r="H28" s="235" t="str">
        <f>CONCATENATE("#### Preparation:
- GET ",H3,", store the configurable values
- PUT dummy  ",H3,"
    - with proper authorization code
    - random chosen uuid of the respective layer
   - attribute value with random dummy value(matches specification)")</f>
        <v>#### Preparation:
- GET operation-server-interface-configuration/operation-key, store the configurable values
- PUT dummy  operation-server-interface-configuration/operation-key
    - with proper authorization code
    - random chosen uuid of the respective layer
   - attribute value with random dummy value(matches specification)</v>
      </c>
      <c r="I28" t="s">
        <v>286</v>
      </c>
      <c r="J28" t="s">
        <v>286</v>
      </c>
      <c r="K28" t="s">
        <v>286</v>
      </c>
      <c r="L28" t="s">
        <v>286</v>
      </c>
      <c r="M28" t="s">
        <v>286</v>
      </c>
      <c r="N28" t="s">
        <v>286</v>
      </c>
      <c r="O28" t="s">
        <v>286</v>
      </c>
      <c r="P28" t="s">
        <v>286</v>
      </c>
      <c r="Q28" s="235" t="str">
        <f>CONCATENATE("#### Preparation:
- GET ",Q3,", store the configurable values
- PUT dummy  ",Q3,"
    - with proper authorization code
    - random chosen uuid of the respective layer
   - attribute value with random dummy value(matches specification)")</f>
        <v>#### Preparation:
- GET tcp-server-interface-configuration/local-address/ipv-4-address, store the configurable values
- PUT dummy  tcp-server-interface-configuration/local-address/ipv-4-address
    - with proper authorization code
    - random chosen uuid of the respective layer
   - attribute value with random dummy value(matches specification)</v>
      </c>
      <c r="R28" t="s">
        <v>286</v>
      </c>
      <c r="S28" s="235" t="str">
        <f>CONCATENATE("#### Preparation:
- GET ",S3,", store the configurable values
- PUT dummy  ",S3,"
    - with proper authorization code
    - random chosen uuid of the respective layer
   - attribute value with random dummy value(matches specification)")</f>
        <v>#### Preparation:
- GET tcp-server-interface-configuration/local-port, store the configurable values
- PUT dummy  tcp-server-interface-configuration/local-port
    - with proper authorization code
    - random chosen uuid of the respective layer
   - attribute value with random dummy value(matches specification)</v>
      </c>
      <c r="T28" t="s">
        <v>286</v>
      </c>
      <c r="U28" s="235" t="str">
        <f>CONCATENATE("#### Preparation:
- GET ",U3,", store the configurable values
- PUT dummy  ",U3,"
    - with proper authorization code
    - random chosen uuid of the respective layer
   - attribute value with random dummy value(matches specification)")</f>
        <v>#### Preparation:
- GET operation-client-interface-configuration/operation-name, store the configurable values
- PUT dummy  operation-client-interface-configuration/operation-name
    - with proper authorization code
    - random chosen uuid of the respective layer
   - attribute value with random dummy value(matches specification)</v>
      </c>
      <c r="V28" t="s">
        <v>286</v>
      </c>
      <c r="W28" s="235" t="str">
        <f>CONCATENATE("#### Preparation:
- GET ",W3,", store the configurable values
- PUT dummy  ",W3,"
    - with proper authorization code
    - random chosen uuid of the respective layer
   - attribute value with random dummy value(matches specification)")</f>
        <v>#### Preparation:
- GET operation-client-interface-configuration/operation-key, store the configurable values
- PUT dummy  operation-client-interface-configuration/operation-key
    - with proper authorization code
    - random chosen uuid of the respective layer
   - attribute value with random dummy value(matches specification)</v>
      </c>
      <c r="X28" t="s">
        <v>286</v>
      </c>
      <c r="Y28" t="s">
        <v>286</v>
      </c>
      <c r="Z28" t="s">
        <v>286</v>
      </c>
      <c r="AA28" s="235" t="str">
        <f>CONCATENATE("#### Preparation:
- GET ",AA3,", store the configurable values
- PUT dummy  ",AA3,"
    - with proper authorization code
    - random chosen uuid of the respective layer
   - attribute value with random dummy value(matches specification)")</f>
        <v>#### Preparation:
- GET operation-client-interface-configuration/detailed-logging-is-on, store the configurable values
- PUT dummy  operation-client-interface-configuration/detailed-logging-is-on
    - with proper authorization code
    - random chosen uuid of the respective layer
   - attribute value with random dummy value(matches specification)</v>
      </c>
      <c r="AB28" t="s">
        <v>286</v>
      </c>
      <c r="AC28" t="s">
        <v>286</v>
      </c>
      <c r="AD28" s="235" t="str">
        <f>CONCATENATE("#### Preparation:
- GET ",AD3,", store the configurable values
- PUT dummy  ",AD3,"
    - with proper authorization code
    - random chosen uuid of the respective layer
   - attribute value with random dummy value(matches specification)")</f>
        <v>#### Preparation:
- GET http-client-interface-configuration/release-number, store the configurable values
- PUT dummy  http-client-interface-configuration/release-number
    - with proper authorization code
    - random chosen uuid of the respective layer
   - attribute value with random dummy value(matches specification)</v>
      </c>
      <c r="AE28" t="s">
        <v>286</v>
      </c>
      <c r="AF28" s="235" t="str">
        <f>CONCATENATE("#### Preparation:
- GET ",AF3,", store the configurable values
- PUT dummy  ",AF3,"
    - with proper authorization code
    - random chosen uuid of the respective layer
   - attribute value with random dummy value(matches specification)")</f>
        <v>#### Preparation:
- GET tcp-client-interface-configuration/remote-address/ip-address/ipv-4-address, store the configurable values
- PUT dummy  tcp-client-interface-configuration/remote-address/ip-address/ipv-4-address
    - with proper authorization code
    - random chosen uuid of the respective layer
   - attribute value with random dummy value(matches specification)</v>
      </c>
      <c r="AG28" t="s">
        <v>286</v>
      </c>
      <c r="AH28" s="235" t="str">
        <f>CONCATENATE("#### Preparation:
- GET ",AH3,", store the configurable values
- PUT dummy  ",AH3,"
    - with proper authorization code
    - random chosen uuid of the respective layer
   - attribute value with random dummy value(matches specification)")</f>
        <v>#### Preparation:
- GET tcp-client-interface-configuration/remote-port, store the configurable values
- PUT dummy  tcp-client-interface-configuration/remote-port
    - with proper authorization code
    - random chosen uuid of the respective layer
   - attribute value with random dummy value(matches specification)</v>
      </c>
    </row>
    <row r="29" spans="1:43" ht="75" x14ac:dyDescent="0.25">
      <c r="A29" s="269"/>
      <c r="B29" s="37" t="s">
        <v>630</v>
      </c>
      <c r="C29" s="236" t="str">
        <f>CONCATENATE("#### Testing:
- Checking for response-code 200
- GET ",C3," and check for the configured value to have the dummy value")</f>
        <v>#### Testing:
- Checking for response-code 200
- GET core-model-1-4:control-construct and check for the configured value to have the dummy value</v>
      </c>
      <c r="D29" t="s">
        <v>286</v>
      </c>
      <c r="E29" t="s">
        <v>286</v>
      </c>
      <c r="F29" s="236" t="str">
        <f>CONCATENATE("#### Testing:
- Checking for response-code 200
- GET ",F3," and check for the configured value to have the dummy value")</f>
        <v>#### Testing:
- Checking for response-code 200
- GET operation-server-interface-configuration/life-cycle-state and check for the configured value to have the dummy value</v>
      </c>
      <c r="G29" t="s">
        <v>286</v>
      </c>
      <c r="H29" s="236" t="str">
        <f>CONCATENATE("#### Testing:
- Checking for response-code 200
- GET ",H3," and check for the configured value to have the dummy value")</f>
        <v>#### Testing:
- Checking for response-code 200
- GET operation-server-interface-configuration/operation-key and check for the configured value to have the dummy value</v>
      </c>
      <c r="I29" t="s">
        <v>286</v>
      </c>
      <c r="J29" t="s">
        <v>286</v>
      </c>
      <c r="K29" t="s">
        <v>286</v>
      </c>
      <c r="L29" t="s">
        <v>286</v>
      </c>
      <c r="M29" t="s">
        <v>286</v>
      </c>
      <c r="N29" t="s">
        <v>286</v>
      </c>
      <c r="O29" t="s">
        <v>286</v>
      </c>
      <c r="P29" t="s">
        <v>286</v>
      </c>
      <c r="Q29" s="236" t="str">
        <f>CONCATENATE("#### Testing:
- Checking for response-code 200
- GET ",Q3," and check for the configured value to have the dummy value")</f>
        <v>#### Testing:
- Checking for response-code 200
- GET tcp-server-interface-configuration/local-address/ipv-4-address and check for the configured value to have the dummy value</v>
      </c>
      <c r="R29" t="s">
        <v>286</v>
      </c>
      <c r="S29" s="236" t="str">
        <f>CONCATENATE("#### Testing:
- Checking for response-code 200
- GET ",S3," and check for the configured value to have the dummy value")</f>
        <v>#### Testing:
- Checking for response-code 200
- GET tcp-server-interface-configuration/local-port and check for the configured value to have the dummy value</v>
      </c>
      <c r="T29" t="s">
        <v>286</v>
      </c>
      <c r="U29" s="236" t="str">
        <f>CONCATENATE("#### Testing:
- Checking for response-code 200
- GET ",U3," and check for the configured value to have the dummy value")</f>
        <v>#### Testing:
- Checking for response-code 200
- GET operation-client-interface-configuration/operation-name and check for the configured value to have the dummy value</v>
      </c>
      <c r="V29" t="s">
        <v>286</v>
      </c>
      <c r="W29" s="236" t="str">
        <f>CONCATENATE("#### Testing:
- Checking for response-code 200
- GET ",W3," and check for the configured value to have the dummy value")</f>
        <v>#### Testing:
- Checking for response-code 200
- GET operation-client-interface-configuration/operation-key and check for the configured value to have the dummy value</v>
      </c>
      <c r="X29" t="s">
        <v>286</v>
      </c>
      <c r="Y29" t="s">
        <v>286</v>
      </c>
      <c r="Z29" t="s">
        <v>286</v>
      </c>
      <c r="AA29" s="236" t="str">
        <f>CONCATENATE("#### Testing:
- Checking for response-code 200
- GET ",AA3," and check for the configured value to have the dummy value")</f>
        <v>#### Testing:
- Checking for response-code 200
- GET operation-client-interface-configuration/detailed-logging-is-on and check for the configured value to have the dummy value</v>
      </c>
      <c r="AB29" t="s">
        <v>286</v>
      </c>
      <c r="AC29" t="s">
        <v>286</v>
      </c>
      <c r="AD29" s="236" t="str">
        <f>CONCATENATE("#### Testing:
- Checking for response-code 200
- GET ",AD3," and check for the configured value to have the dummy value")</f>
        <v>#### Testing:
- Checking for response-code 200
- GET http-client-interface-configuration/release-number and check for the configured value to have the dummy value</v>
      </c>
      <c r="AE29" t="s">
        <v>286</v>
      </c>
      <c r="AF29" s="236" t="str">
        <f>CONCATENATE("#### Testing:
- Checking for response-code 200
- GET ",AF3," and check for the configured value to have the dummy value")</f>
        <v>#### Testing:
- Checking for response-code 200
- GET tcp-client-interface-configuration/remote-address/ip-address/ipv-4-address and check for the configured value to have the dummy value</v>
      </c>
      <c r="AG29" t="s">
        <v>286</v>
      </c>
      <c r="AH29" s="236" t="str">
        <f>CONCATENATE("#### Testing:
- Checking for response-code 200
- GET ",AH3," and check for the configured value to have the dummy value")</f>
        <v>#### Testing:
- Checking for response-code 200
- GET tcp-client-interface-configuration/remote-port and check for the configured value to have the dummy value</v>
      </c>
    </row>
    <row r="30" spans="1:43" s="22" customFormat="1" ht="60" customHeight="1" x14ac:dyDescent="0.25">
      <c r="A30" s="269"/>
      <c r="B30" s="170" t="s">
        <v>42</v>
      </c>
      <c r="C30" s="238" t="str">
        <f>CONCATENATE("#### Clearing:
-PUT ",C3," 
     - with initial value(s) for the configured value(s)")</f>
        <v>#### Clearing:
-PUT core-model-1-4:control-construct 
     - with initial value(s) for the configured value(s)</v>
      </c>
      <c r="D30" t="s">
        <v>286</v>
      </c>
      <c r="E30" t="s">
        <v>286</v>
      </c>
      <c r="F30" s="238" t="str">
        <f>CONCATENATE("#### Clearing:
-PUT ",F3," 
     - with initial value(s) for the configured value(s)")</f>
        <v>#### Clearing:
-PUT operation-server-interface-configuration/life-cycle-state 
     - with initial value(s) for the configured value(s)</v>
      </c>
      <c r="G30" t="s">
        <v>286</v>
      </c>
      <c r="H30" s="238" t="str">
        <f>CONCATENATE("#### Clearing:
-PUT ",H3," 
     - with initial value(s) for the configured value(s)")</f>
        <v>#### Clearing:
-PUT operation-server-interface-configuration/operation-key 
     - with initial value(s) for the configured value(s)</v>
      </c>
      <c r="I30" t="s">
        <v>286</v>
      </c>
      <c r="J30" t="s">
        <v>286</v>
      </c>
      <c r="K30" t="s">
        <v>286</v>
      </c>
      <c r="L30" t="s">
        <v>286</v>
      </c>
      <c r="M30" t="s">
        <v>286</v>
      </c>
      <c r="N30" t="s">
        <v>286</v>
      </c>
      <c r="O30" t="s">
        <v>286</v>
      </c>
      <c r="P30" t="s">
        <v>286</v>
      </c>
      <c r="Q30" s="238" t="str">
        <f>CONCATENATE("#### Clearing:
-PUT ",Q3," 
     - with initial value(s) for the configured value(s)")</f>
        <v>#### Clearing:
-PUT tcp-server-interface-configuration/local-address/ipv-4-address 
     - with initial value(s) for the configured value(s)</v>
      </c>
      <c r="R30" t="s">
        <v>286</v>
      </c>
      <c r="S30" s="238" t="str">
        <f>CONCATENATE("#### Clearing:
-PUT ",S3," 
     - with initial value(s) for the configured value(s)")</f>
        <v>#### Clearing:
-PUT tcp-server-interface-configuration/local-port 
     - with initial value(s) for the configured value(s)</v>
      </c>
      <c r="T30" t="s">
        <v>286</v>
      </c>
      <c r="U30" s="238" t="str">
        <f>CONCATENATE("#### Clearing:
-PUT ",U3," 
     - with initial value(s) for the configured value(s)")</f>
        <v>#### Clearing:
-PUT operation-client-interface-configuration/operation-name 
     - with initial value(s) for the configured value(s)</v>
      </c>
      <c r="V30" t="s">
        <v>286</v>
      </c>
      <c r="W30" s="238" t="str">
        <f>CONCATENATE("#### Clearing:
-PUT ",W3," 
     - with initial value(s) for the configured value(s)")</f>
        <v>#### Clearing:
-PUT operation-client-interface-configuration/operation-key 
     - with initial value(s) for the configured value(s)</v>
      </c>
      <c r="X30" t="s">
        <v>286</v>
      </c>
      <c r="Y30" t="s">
        <v>286</v>
      </c>
      <c r="Z30" t="s">
        <v>286</v>
      </c>
      <c r="AA30" s="238" t="str">
        <f>CONCATENATE("#### Clearing:
-PUT ",AA3," 
     - with initial value(s) for the configured value(s)")</f>
        <v>#### Clearing:
-PUT operation-client-interface-configuration/detailed-logging-is-on 
     - with initial value(s) for the configured value(s)</v>
      </c>
      <c r="AB30" t="s">
        <v>286</v>
      </c>
      <c r="AC30" t="s">
        <v>286</v>
      </c>
      <c r="AD30" s="238" t="str">
        <f>CONCATENATE("#### Clearing:
-PUT ",AD3," 
     - with initial value(s) for the configured value(s)")</f>
        <v>#### Clearing:
-PUT http-client-interface-configuration/release-number 
     - with initial value(s) for the configured value(s)</v>
      </c>
      <c r="AE30" t="s">
        <v>286</v>
      </c>
      <c r="AF30" s="238" t="str">
        <f>CONCATENATE("#### Clearing:
-PUT ",AF3," 
     - with initial value(s) for the configured value(s)")</f>
        <v>#### Clearing:
-PUT tcp-client-interface-configuration/remote-address/ip-address/ipv-4-address 
     - with initial value(s) for the configured value(s)</v>
      </c>
      <c r="AG30" t="s">
        <v>286</v>
      </c>
      <c r="AH30" s="238" t="str">
        <f>CONCATENATE("#### Clearing:
-PUT ",AH3," 
     - with initial value(s) for the configured value(s)")</f>
        <v>#### Clearing:
-PUT tcp-client-interface-configuration/remote-port 
     - with initial value(s) for the configured value(s)</v>
      </c>
    </row>
    <row r="31" spans="1:43" s="3" customFormat="1" ht="60" customHeight="1" x14ac:dyDescent="0.25">
      <c r="A31" s="242"/>
      <c r="B31" s="37" t="s">
        <v>1108</v>
      </c>
      <c r="C31" s="236" t="s">
        <v>1109</v>
      </c>
      <c r="D31"/>
      <c r="E31"/>
      <c r="F31" s="236" t="str">
        <f>CONCATENATE("#### Clearance check:
- Check if the randomly chosen ",F2," instance is the same as initial instance
")</f>
        <v xml:space="preserve">#### Clearance check:
- Check if the randomly chosen OperationServer instance is the same as initial instance
</v>
      </c>
      <c r="G31"/>
      <c r="H31" s="236" t="str">
        <f>CONCATENATE("#### Clearance check:
- Check if the randomly chosen ",H2," instance is the same as initial instance
")</f>
        <v xml:space="preserve">#### Clearance check:
- Check if the randomly chosen OperationServer instance is the same as initial instance
</v>
      </c>
      <c r="I31"/>
      <c r="J31"/>
      <c r="K31"/>
      <c r="L31"/>
      <c r="M31"/>
      <c r="N31"/>
      <c r="O31"/>
      <c r="P31"/>
      <c r="Q31" s="236" t="str">
        <f>CONCATENATE("#### Clearance check:
- Check if the randomly chosen ",Q2," instance is the same as initial instance
")</f>
        <v xml:space="preserve">#### Clearance check:
- Check if the randomly chosen TcpServer instance is the same as initial instance
</v>
      </c>
      <c r="R31"/>
      <c r="S31" s="236" t="str">
        <f>CONCATENATE("#### Clearance check:
- Check if the randomly chosen ",S2," instance is the same as initial instance
")</f>
        <v xml:space="preserve">#### Clearance check:
- Check if the randomly chosen TcpServer instance is the same as initial instance
</v>
      </c>
      <c r="T31"/>
      <c r="U31" s="236" t="str">
        <f>CONCATENATE("#### Clearance check:
- Check if the randomly chosen ",U2," instance is the same as initial instance
")</f>
        <v xml:space="preserve">#### Clearance check:
- Check if the randomly chosen OperationClient instance is the same as initial instance
</v>
      </c>
      <c r="V31"/>
      <c r="W31" s="236" t="str">
        <f>CONCATENATE("#### Clearance check:
- Check if the randomly chosen ",W2," instance is the same as initial instance
")</f>
        <v xml:space="preserve">#### Clearance check:
- Check if the randomly chosen OperationClient instance is the same as initial instance
</v>
      </c>
      <c r="X31"/>
      <c r="Y31"/>
      <c r="Z31"/>
      <c r="AA31" s="236" t="str">
        <f>CONCATENATE("#### Clearance check:
- Check if the randomly chosen ",AA2," instance is the same as initial instance
")</f>
        <v xml:space="preserve">#### Clearance check:
- Check if the randomly chosen OperationClient instance is the same as initial instance
</v>
      </c>
      <c r="AB31"/>
      <c r="AC31"/>
      <c r="AD31" s="236" t="str">
        <f>CONCATENATE("#### Clearance check:
- Check if the randomly chosen ",AD2," instance is the same as initial instance
")</f>
        <v xml:space="preserve">#### Clearance check:
- Check if the randomly chosen HttpClient instance is the same as initial instance
</v>
      </c>
      <c r="AE31"/>
      <c r="AF31" s="236" t="str">
        <f>CONCATENATE("#### Clearance check:
- Check if the randomly chosen ",AF2," instance is the same as initial instance
")</f>
        <v xml:space="preserve">#### Clearance check:
- Check if the randomly chosen TcpClient instance is the same as initial instance
</v>
      </c>
      <c r="AG31"/>
      <c r="AH31" s="236" t="str">
        <f>CONCATENATE("#### Clearance check:
- Check if the randomly chosen ",AH2," instance is the same as initial instance
")</f>
        <v xml:space="preserve">#### Clearance check:
- Check if the randomly chosen TcpClient instance is the same as initial instance
</v>
      </c>
    </row>
    <row r="32" spans="1:43" x14ac:dyDescent="0.25">
      <c r="A32" s="264" t="s">
        <v>43</v>
      </c>
      <c r="B32" s="48" t="s">
        <v>39</v>
      </c>
      <c r="C32" s="48" t="s">
        <v>39</v>
      </c>
      <c r="D32" s="48" t="s">
        <v>39</v>
      </c>
      <c r="E32" s="48" t="s">
        <v>39</v>
      </c>
      <c r="F32" s="48" t="s">
        <v>39</v>
      </c>
      <c r="G32" s="48" t="s">
        <v>39</v>
      </c>
      <c r="H32" s="48" t="s">
        <v>39</v>
      </c>
      <c r="I32" s="48" t="s">
        <v>39</v>
      </c>
      <c r="J32" s="48" t="s">
        <v>39</v>
      </c>
      <c r="K32" s="48" t="s">
        <v>39</v>
      </c>
      <c r="L32" s="48" t="s">
        <v>39</v>
      </c>
      <c r="M32" s="48" t="s">
        <v>39</v>
      </c>
      <c r="N32" s="48" t="s">
        <v>39</v>
      </c>
      <c r="O32" s="48" t="s">
        <v>39</v>
      </c>
      <c r="P32" s="48" t="s">
        <v>39</v>
      </c>
      <c r="Q32" s="48" t="s">
        <v>39</v>
      </c>
      <c r="R32" s="48" t="s">
        <v>39</v>
      </c>
      <c r="S32" s="48" t="s">
        <v>39</v>
      </c>
      <c r="T32" s="48" t="s">
        <v>39</v>
      </c>
      <c r="U32" s="48" t="s">
        <v>39</v>
      </c>
      <c r="V32" s="48" t="s">
        <v>39</v>
      </c>
      <c r="W32" s="48" t="s">
        <v>39</v>
      </c>
      <c r="X32" s="48" t="s">
        <v>39</v>
      </c>
      <c r="Y32" s="48" t="s">
        <v>39</v>
      </c>
      <c r="Z32" s="48" t="s">
        <v>39</v>
      </c>
      <c r="AA32" s="48" t="s">
        <v>39</v>
      </c>
      <c r="AB32" s="48" t="s">
        <v>39</v>
      </c>
      <c r="AC32" s="48" t="s">
        <v>39</v>
      </c>
      <c r="AD32" s="48" t="s">
        <v>39</v>
      </c>
      <c r="AE32" s="48" t="s">
        <v>39</v>
      </c>
      <c r="AF32" s="48" t="s">
        <v>39</v>
      </c>
      <c r="AG32" s="48" t="s">
        <v>39</v>
      </c>
      <c r="AH32" s="48" t="s">
        <v>39</v>
      </c>
    </row>
    <row r="33" spans="1:34" ht="85.5" customHeight="1" x14ac:dyDescent="0.25">
      <c r="A33" s="264"/>
      <c r="B33" s="5" t="s">
        <v>1103</v>
      </c>
      <c r="C33" t="s">
        <v>286</v>
      </c>
      <c r="D33" t="s">
        <v>286</v>
      </c>
      <c r="E33" t="s">
        <v>286</v>
      </c>
      <c r="F33" s="214" t="str">
        <f>CONCATENATE("#### Preparation:
- PUT ",F3,"  
- with proper authorization code
- with random chosen uuid of ",D2," 
- BUT, without request-body")</f>
        <v>#### Preparation:
- PUT operation-server-interface-configuration/life-cycle-state  
- with proper authorization code
- with random chosen uuid of OperationServer 
- BUT, without request-body</v>
      </c>
      <c r="G33" t="s">
        <v>286</v>
      </c>
      <c r="H33" s="214" t="str">
        <f>CONCATENATE("#### Preparation:
- PUT ",H3,"  
- with proper authorization code
- with random chosen uuid of ",F2," 
- BUT, without request-body")</f>
        <v>#### Preparation:
- PUT operation-server-interface-configuration/operation-key  
- with proper authorization code
- with random chosen uuid of OperationServer 
- BUT, without request-body</v>
      </c>
      <c r="I33" t="s">
        <v>286</v>
      </c>
      <c r="J33" t="s">
        <v>286</v>
      </c>
      <c r="K33" t="s">
        <v>286</v>
      </c>
      <c r="L33" t="s">
        <v>286</v>
      </c>
      <c r="M33" t="s">
        <v>286</v>
      </c>
      <c r="N33" t="s">
        <v>286</v>
      </c>
      <c r="O33" t="s">
        <v>286</v>
      </c>
      <c r="P33" t="s">
        <v>286</v>
      </c>
      <c r="Q33" s="214" t="str">
        <f>CONCATENATE("#### Preparation:
- PUT ",Q3,"  
- with proper authorization code
- with random chosen uuid of ",O2," 
- BUT, without request-body")</f>
        <v>#### Preparation:
- PUT tcp-server-interface-configuration/local-address/ipv-4-address  
- with proper authorization code
- with random chosen uuid of HttpServer 
- BUT, without request-body</v>
      </c>
      <c r="R33" t="s">
        <v>286</v>
      </c>
      <c r="S33" s="214" t="str">
        <f>CONCATENATE("#### Preparation:
- PUT ",S3,"  
- with proper authorization code
- with random chosen uuid of ",Q2," 
- BUT, without request-body")</f>
        <v>#### Preparation:
- PUT tcp-server-interface-configuration/local-port  
- with proper authorization code
- with random chosen uuid of TcpServer 
- BUT, without request-body</v>
      </c>
      <c r="T33" t="s">
        <v>286</v>
      </c>
      <c r="U33" s="214" t="str">
        <f>CONCATENATE("#### Preparation:
- PUT ",U3,"  
- with proper authorization code
- with random chosen uuid of ",S2," 
- BUT, without request-body")</f>
        <v>#### Preparation:
- PUT operation-client-interface-configuration/operation-name  
- with proper authorization code
- with random chosen uuid of TcpServer 
- BUT, without request-body</v>
      </c>
      <c r="V33" t="s">
        <v>286</v>
      </c>
      <c r="W33" s="214" t="str">
        <f>CONCATENATE("#### Preparation:
- PUT ",W3,"  
- with proper authorization code
- with random chosen uuid of ",U2," 
- BUT, without request-body")</f>
        <v>#### Preparation:
- PUT operation-client-interface-configuration/operation-key  
- with proper authorization code
- with random chosen uuid of OperationClient 
- BUT, without request-body</v>
      </c>
      <c r="X33" t="s">
        <v>286</v>
      </c>
      <c r="Y33" t="s">
        <v>286</v>
      </c>
      <c r="Z33" t="s">
        <v>286</v>
      </c>
      <c r="AA33" s="214" t="str">
        <f>CONCATENATE("#### Preparation:
- PUT ",AA3,"  
- with proper authorization code
- with random chosen uuid of ",Y2," 
- BUT, without request-body")</f>
        <v>#### Preparation:
- PUT operation-client-interface-configuration/detailed-logging-is-on  
- with proper authorization code
- with random chosen uuid of OperationClient 
- BUT, without request-body</v>
      </c>
      <c r="AB33" t="s">
        <v>286</v>
      </c>
      <c r="AC33" t="s">
        <v>286</v>
      </c>
      <c r="AD33" s="214" t="str">
        <f>CONCATENATE("#### Preparation:
- PUT ",AD3,"  
- with proper authorization code
- with random chosen uuid of ",AB2," 
- BUT, without request-body")</f>
        <v>#### Preparation:
- PUT http-client-interface-configuration/release-number  
- with proper authorization code
- with random chosen uuid of HttpClient 
- BUT, without request-body</v>
      </c>
      <c r="AE33" t="s">
        <v>286</v>
      </c>
      <c r="AF33" s="214" t="str">
        <f>CONCATENATE("#### Preparation:
- PUT ",AF3,"  
- with proper authorization code
- with random chosen uuid of ",AD2," 
- BUT, without request-body")</f>
        <v>#### Preparation:
- PUT tcp-client-interface-configuration/remote-address/ip-address/ipv-4-address  
- with proper authorization code
- with random chosen uuid of HttpClient 
- BUT, without request-body</v>
      </c>
      <c r="AG33" t="s">
        <v>286</v>
      </c>
      <c r="AH33" s="214" t="str">
        <f>CONCATENATE("#### Preparation:
- PUT ",AH3,"  
- with proper authorization code
- with random chosen uuid of ",AF2," 
- BUT, without request-body")</f>
        <v>#### Preparation:
- PUT tcp-client-interface-configuration/remote-port  
- with proper authorization code
- with random chosen uuid of TcpClient 
- BUT, without request-body</v>
      </c>
    </row>
    <row r="34" spans="1:34" ht="60.75" customHeight="1" x14ac:dyDescent="0.25">
      <c r="A34" s="264"/>
      <c r="B34" s="5" t="s">
        <v>41</v>
      </c>
      <c r="C34" t="s">
        <v>286</v>
      </c>
      <c r="D34" t="s">
        <v>286</v>
      </c>
      <c r="E34" t="s">
        <v>286</v>
      </c>
      <c r="F34" s="214" t="s">
        <v>10</v>
      </c>
      <c r="G34" t="s">
        <v>286</v>
      </c>
      <c r="H34" s="214" t="s">
        <v>10</v>
      </c>
      <c r="I34" t="s">
        <v>286</v>
      </c>
      <c r="J34" t="s">
        <v>286</v>
      </c>
      <c r="K34" t="s">
        <v>286</v>
      </c>
      <c r="L34" t="s">
        <v>286</v>
      </c>
      <c r="M34" t="s">
        <v>286</v>
      </c>
      <c r="N34" t="s">
        <v>286</v>
      </c>
      <c r="O34" t="s">
        <v>286</v>
      </c>
      <c r="P34" t="s">
        <v>286</v>
      </c>
      <c r="Q34" s="214" t="s">
        <v>10</v>
      </c>
      <c r="R34" t="s">
        <v>286</v>
      </c>
      <c r="S34" s="214" t="s">
        <v>10</v>
      </c>
      <c r="T34" t="s">
        <v>286</v>
      </c>
      <c r="U34" s="214" t="s">
        <v>10</v>
      </c>
      <c r="V34" t="s">
        <v>286</v>
      </c>
      <c r="W34" s="214" t="s">
        <v>10</v>
      </c>
      <c r="X34" t="s">
        <v>286</v>
      </c>
      <c r="Y34" t="s">
        <v>286</v>
      </c>
      <c r="Z34" t="s">
        <v>286</v>
      </c>
      <c r="AA34" s="214" t="s">
        <v>10</v>
      </c>
      <c r="AB34" t="s">
        <v>286</v>
      </c>
      <c r="AC34" t="s">
        <v>286</v>
      </c>
      <c r="AD34" s="214" t="s">
        <v>10</v>
      </c>
      <c r="AE34" t="s">
        <v>286</v>
      </c>
      <c r="AF34" s="214" t="s">
        <v>10</v>
      </c>
      <c r="AG34" t="s">
        <v>286</v>
      </c>
      <c r="AH34" s="214" t="s">
        <v>10</v>
      </c>
    </row>
    <row r="35" spans="1:34" s="22" customFormat="1" ht="30" x14ac:dyDescent="0.25">
      <c r="A35" s="264"/>
      <c r="B35" s="6" t="s">
        <v>42</v>
      </c>
      <c r="C35" s="22" t="s">
        <v>286</v>
      </c>
      <c r="D35" s="22" t="s">
        <v>286</v>
      </c>
      <c r="E35" s="22" t="s">
        <v>286</v>
      </c>
      <c r="F35" s="239" t="str">
        <f>$B8</f>
        <v>#### Clearing:
- not applicable</v>
      </c>
      <c r="G35" s="22" t="s">
        <v>286</v>
      </c>
      <c r="H35" s="239" t="str">
        <f>$B8</f>
        <v>#### Clearing:
- not applicable</v>
      </c>
      <c r="I35" s="22" t="s">
        <v>286</v>
      </c>
      <c r="J35" s="22" t="s">
        <v>286</v>
      </c>
      <c r="K35" s="22" t="s">
        <v>286</v>
      </c>
      <c r="L35" s="22" t="s">
        <v>286</v>
      </c>
      <c r="M35" s="22" t="s">
        <v>286</v>
      </c>
      <c r="N35" s="22" t="s">
        <v>286</v>
      </c>
      <c r="O35" s="22" t="s">
        <v>286</v>
      </c>
      <c r="P35" s="22" t="s">
        <v>286</v>
      </c>
      <c r="Q35" s="239" t="str">
        <f>$B8</f>
        <v>#### Clearing:
- not applicable</v>
      </c>
      <c r="R35" s="22" t="s">
        <v>286</v>
      </c>
      <c r="S35" s="239" t="str">
        <f>$B8</f>
        <v>#### Clearing:
- not applicable</v>
      </c>
      <c r="T35" s="22" t="s">
        <v>286</v>
      </c>
      <c r="U35" s="239" t="str">
        <f>$B8</f>
        <v>#### Clearing:
- not applicable</v>
      </c>
      <c r="V35" s="22" t="s">
        <v>286</v>
      </c>
      <c r="W35" s="239" t="str">
        <f>$B8</f>
        <v>#### Clearing:
- not applicable</v>
      </c>
      <c r="X35" s="22" t="s">
        <v>286</v>
      </c>
      <c r="Y35" s="22" t="s">
        <v>286</v>
      </c>
      <c r="Z35" s="22" t="s">
        <v>286</v>
      </c>
      <c r="AA35" s="239" t="str">
        <f>$B8</f>
        <v>#### Clearing:
- not applicable</v>
      </c>
      <c r="AB35" s="22" t="s">
        <v>286</v>
      </c>
      <c r="AC35" s="22" t="s">
        <v>286</v>
      </c>
      <c r="AD35" s="239" t="str">
        <f>$B8</f>
        <v>#### Clearing:
- not applicable</v>
      </c>
      <c r="AE35" s="22" t="s">
        <v>286</v>
      </c>
      <c r="AF35" s="239" t="str">
        <f>$B8</f>
        <v>#### Clearing:
- not applicable</v>
      </c>
      <c r="AG35" s="22" t="s">
        <v>286</v>
      </c>
      <c r="AH35" s="239" t="str">
        <f>$B8</f>
        <v>#### Clearing:
- not applicable</v>
      </c>
    </row>
    <row r="36" spans="1:34" x14ac:dyDescent="0.25">
      <c r="A36" s="264" t="s">
        <v>44</v>
      </c>
      <c r="B36" s="48" t="s">
        <v>45</v>
      </c>
      <c r="C36" s="48" t="s">
        <v>45</v>
      </c>
      <c r="D36" s="48" t="s">
        <v>45</v>
      </c>
      <c r="E36" s="48" t="s">
        <v>45</v>
      </c>
      <c r="F36" s="48" t="s">
        <v>45</v>
      </c>
      <c r="G36" s="48" t="s">
        <v>45</v>
      </c>
      <c r="H36" s="48" t="s">
        <v>45</v>
      </c>
      <c r="I36" s="48" t="s">
        <v>45</v>
      </c>
      <c r="J36" s="48" t="s">
        <v>45</v>
      </c>
      <c r="K36" s="48" t="s">
        <v>45</v>
      </c>
      <c r="L36" s="48" t="s">
        <v>45</v>
      </c>
      <c r="M36" s="48" t="s">
        <v>45</v>
      </c>
      <c r="N36" s="48" t="s">
        <v>45</v>
      </c>
      <c r="O36" s="48" t="s">
        <v>45</v>
      </c>
      <c r="P36" s="48" t="s">
        <v>45</v>
      </c>
      <c r="Q36" s="48" t="s">
        <v>45</v>
      </c>
      <c r="R36" s="48" t="s">
        <v>45</v>
      </c>
      <c r="S36" s="48" t="s">
        <v>45</v>
      </c>
      <c r="T36" s="48" t="s">
        <v>45</v>
      </c>
      <c r="U36" s="48" t="s">
        <v>45</v>
      </c>
      <c r="V36" s="48" t="s">
        <v>45</v>
      </c>
      <c r="W36" s="48" t="s">
        <v>45</v>
      </c>
      <c r="X36" s="48" t="s">
        <v>45</v>
      </c>
      <c r="Y36" s="48" t="s">
        <v>45</v>
      </c>
      <c r="Z36" s="48" t="s">
        <v>45</v>
      </c>
      <c r="AA36" s="48" t="s">
        <v>45</v>
      </c>
      <c r="AB36" s="48" t="s">
        <v>45</v>
      </c>
      <c r="AC36" s="48" t="s">
        <v>45</v>
      </c>
      <c r="AD36" s="48" t="s">
        <v>45</v>
      </c>
      <c r="AE36" s="48" t="s">
        <v>45</v>
      </c>
      <c r="AF36" s="48" t="s">
        <v>45</v>
      </c>
      <c r="AG36" s="48" t="s">
        <v>45</v>
      </c>
      <c r="AH36" s="48" t="s">
        <v>45</v>
      </c>
    </row>
    <row r="37" spans="1:34" ht="105" x14ac:dyDescent="0.25">
      <c r="A37" s="264"/>
      <c r="B37" s="5" t="s">
        <v>1104</v>
      </c>
      <c r="C37" t="s">
        <v>286</v>
      </c>
      <c r="D37" t="s">
        <v>286</v>
      </c>
      <c r="E37" t="s">
        <v>286</v>
      </c>
      <c r="F37" s="214" t="str">
        <f>CONCATENATE("#### Preparation:
- PUT ",F3,"
- with proper authorization code
- random chosen uuid of ",F2,"
- BUT request-body attribute with random value that doesnot comply the specification")</f>
        <v>#### Preparation:
- PUT operation-server-interface-configuration/life-cycle-state
- with proper authorization code
- random chosen uuid of OperationServer
- BUT request-body attribute with random value that doesnot comply the specification</v>
      </c>
      <c r="G37" t="s">
        <v>286</v>
      </c>
      <c r="H37" s="214" t="str">
        <f>CONCATENATE("#### Preparation:
- PUT ",H3,"
- with proper authorization code
- random chosen uuid of ",H2,"
- BUT request-body attribute with random value that doesnot comply the specification")</f>
        <v>#### Preparation:
- PUT operation-server-interface-configuration/operation-key
- with proper authorization code
- random chosen uuid of OperationServer
- BUT request-body attribute with random value that doesnot comply the specification</v>
      </c>
      <c r="I37" t="s">
        <v>286</v>
      </c>
      <c r="J37" t="s">
        <v>286</v>
      </c>
      <c r="K37" t="s">
        <v>286</v>
      </c>
      <c r="L37" t="s">
        <v>286</v>
      </c>
      <c r="M37" t="s">
        <v>286</v>
      </c>
      <c r="N37" t="s">
        <v>286</v>
      </c>
      <c r="O37" t="s">
        <v>286</v>
      </c>
      <c r="P37" t="s">
        <v>286</v>
      </c>
      <c r="Q37" s="214" t="str">
        <f>CONCATENATE("#### Preparation:
- PUT ",Q3,"
- with proper authorization code
- random chosen uuid of ",Q2,"
- BUT request-body attribute with random value that doesnot comply the specification")</f>
        <v>#### Preparation:
- PUT tcp-server-interface-configuration/local-address/ipv-4-address
- with proper authorization code
- random chosen uuid of TcpServer
- BUT request-body attribute with random value that doesnot comply the specification</v>
      </c>
      <c r="R37" t="s">
        <v>286</v>
      </c>
      <c r="S37" s="214" t="str">
        <f>CONCATENATE("#### Preparation:
- PUT ",S3,"
- with proper authorization code
- random chosen uuid of ",S2,"
- BUT request-body attribute with random value that doesnot comply the specification")</f>
        <v>#### Preparation:
- PUT tcp-server-interface-configuration/local-port
- with proper authorization code
- random chosen uuid of TcpServer
- BUT request-body attribute with random value that doesnot comply the specification</v>
      </c>
      <c r="T37" t="s">
        <v>286</v>
      </c>
      <c r="U37" s="214" t="str">
        <f>CONCATENATE("#### Preparation:
- PUT ",U3,"
- with proper authorization code
- random chosen uuid of ",U2,"
- BUT request-body attribute with random value that doesnot comply the specification")</f>
        <v>#### Preparation:
- PUT operation-client-interface-configuration/operation-name
- with proper authorization code
- random chosen uuid of OperationClient
- BUT request-body attribute with random value that doesnot comply the specification</v>
      </c>
      <c r="V37" t="s">
        <v>286</v>
      </c>
      <c r="W37" s="214" t="str">
        <f>CONCATENATE("#### Preparation:
- PUT ",W3,"
- with proper authorization code
- random chosen uuid of ",W2,"
- BUT request-body attribute with random value that doesnot comply the specification")</f>
        <v>#### Preparation:
- PUT operation-client-interface-configuration/operation-key
- with proper authorization code
- random chosen uuid of OperationClient
- BUT request-body attribute with random value that doesnot comply the specification</v>
      </c>
      <c r="X37" t="s">
        <v>286</v>
      </c>
      <c r="Y37" t="s">
        <v>286</v>
      </c>
      <c r="Z37" t="s">
        <v>286</v>
      </c>
      <c r="AA37" s="214" t="str">
        <f>CONCATENATE("#### Preparation:
- PUT ",AA3,"
- with proper authorization code
- random chosen uuid of ",AA2,"
- BUT request-body attribute with random value that doesnot comply the specification")</f>
        <v>#### Preparation:
- PUT operation-client-interface-configuration/detailed-logging-is-on
- with proper authorization code
- random chosen uuid of OperationClient
- BUT request-body attribute with random value that doesnot comply the specification</v>
      </c>
      <c r="AB37" t="s">
        <v>286</v>
      </c>
      <c r="AC37" t="s">
        <v>286</v>
      </c>
      <c r="AD37" s="214" t="str">
        <f>CONCATENATE("#### Preparation:
- PUT ",AD3,"
- with proper authorization code
- random chosen uuid of ",AD2,"
- BUT request-body attribute with random value that doesnot comply the specification")</f>
        <v>#### Preparation:
- PUT http-client-interface-configuration/release-number
- with proper authorization code
- random chosen uuid of HttpClient
- BUT request-body attribute with random value that doesnot comply the specification</v>
      </c>
      <c r="AE37" t="s">
        <v>286</v>
      </c>
      <c r="AF37" s="214" t="str">
        <f>CONCATENATE("#### Preparation:
- PUT ",AF3,"
- with proper authorization code
- random chosen uuid of ",AF2,"
- BUT request-body attribute with random value that doesnot comply the specification")</f>
        <v>#### Preparation:
- PUT tcp-client-interface-configuration/remote-address/ip-address/ipv-4-address
- with proper authorization code
- random chosen uuid of TcpClient
- BUT request-body attribute with random value that doesnot comply the specification</v>
      </c>
      <c r="AG37" t="s">
        <v>286</v>
      </c>
      <c r="AH37" s="214" t="str">
        <f>CONCATENATE("#### Preparation:
- PUT ",AH3,"
- with proper authorization code
- random chosen uuid of ",AH2,"
- BUT request-body attribute with random value that doesnot comply the specification")</f>
        <v>#### Preparation:
- PUT tcp-client-interface-configuration/remote-port
- with proper authorization code
- random chosen uuid of TcpClient
- BUT request-body attribute with random value that doesnot comply the specification</v>
      </c>
    </row>
    <row r="38" spans="1:34" ht="45" x14ac:dyDescent="0.25">
      <c r="A38" s="264"/>
      <c r="B38" s="5" t="s">
        <v>41</v>
      </c>
      <c r="C38" t="s">
        <v>286</v>
      </c>
      <c r="D38" t="s">
        <v>286</v>
      </c>
      <c r="E38" t="s">
        <v>286</v>
      </c>
      <c r="F38" s="214" t="s">
        <v>10</v>
      </c>
      <c r="G38" t="s">
        <v>286</v>
      </c>
      <c r="H38" s="214" t="s">
        <v>10</v>
      </c>
      <c r="I38" t="s">
        <v>286</v>
      </c>
      <c r="J38" t="s">
        <v>286</v>
      </c>
      <c r="K38" t="s">
        <v>286</v>
      </c>
      <c r="L38" t="s">
        <v>286</v>
      </c>
      <c r="M38" t="s">
        <v>286</v>
      </c>
      <c r="N38" t="s">
        <v>286</v>
      </c>
      <c r="O38" t="s">
        <v>286</v>
      </c>
      <c r="P38" t="s">
        <v>286</v>
      </c>
      <c r="Q38" s="214" t="s">
        <v>10</v>
      </c>
      <c r="R38" t="s">
        <v>286</v>
      </c>
      <c r="S38" s="214" t="s">
        <v>10</v>
      </c>
      <c r="T38" t="s">
        <v>286</v>
      </c>
      <c r="U38" s="214" t="s">
        <v>10</v>
      </c>
      <c r="V38" t="s">
        <v>286</v>
      </c>
      <c r="W38" s="214" t="s">
        <v>10</v>
      </c>
      <c r="X38" t="s">
        <v>286</v>
      </c>
      <c r="Y38" t="s">
        <v>286</v>
      </c>
      <c r="Z38" t="s">
        <v>286</v>
      </c>
      <c r="AA38" s="214" t="s">
        <v>10</v>
      </c>
      <c r="AB38" t="s">
        <v>286</v>
      </c>
      <c r="AC38" t="s">
        <v>286</v>
      </c>
      <c r="AD38" s="214" t="s">
        <v>10</v>
      </c>
      <c r="AE38" t="s">
        <v>286</v>
      </c>
      <c r="AF38" s="214" t="s">
        <v>10</v>
      </c>
      <c r="AG38" t="s">
        <v>286</v>
      </c>
      <c r="AH38" s="214" t="s">
        <v>10</v>
      </c>
    </row>
    <row r="39" spans="1:34" s="22" customFormat="1" ht="39.75" customHeight="1" x14ac:dyDescent="0.25">
      <c r="A39" s="264"/>
      <c r="B39" s="6" t="str">
        <f>$B8</f>
        <v>#### Clearing:
- not applicable</v>
      </c>
      <c r="C39" s="22" t="s">
        <v>286</v>
      </c>
      <c r="D39" s="22" t="s">
        <v>286</v>
      </c>
      <c r="E39" s="22" t="s">
        <v>286</v>
      </c>
      <c r="F39" s="240" t="str">
        <f>$B8</f>
        <v>#### Clearing:
- not applicable</v>
      </c>
      <c r="G39" s="22" t="s">
        <v>286</v>
      </c>
      <c r="H39" s="240" t="str">
        <f>$B8</f>
        <v>#### Clearing:
- not applicable</v>
      </c>
      <c r="I39" s="22" t="s">
        <v>286</v>
      </c>
      <c r="J39" s="22" t="s">
        <v>286</v>
      </c>
      <c r="K39" s="22" t="s">
        <v>286</v>
      </c>
      <c r="L39" s="22" t="s">
        <v>286</v>
      </c>
      <c r="M39" s="22" t="s">
        <v>286</v>
      </c>
      <c r="N39" s="22" t="s">
        <v>286</v>
      </c>
      <c r="O39" s="22" t="s">
        <v>286</v>
      </c>
      <c r="P39" s="22" t="s">
        <v>286</v>
      </c>
      <c r="Q39" s="240" t="str">
        <f>$B8</f>
        <v>#### Clearing:
- not applicable</v>
      </c>
      <c r="R39" s="22" t="s">
        <v>286</v>
      </c>
      <c r="S39" s="240" t="str">
        <f>$B8</f>
        <v>#### Clearing:
- not applicable</v>
      </c>
      <c r="T39" s="22" t="s">
        <v>286</v>
      </c>
      <c r="U39" s="240" t="str">
        <f>$B8</f>
        <v>#### Clearing:
- not applicable</v>
      </c>
      <c r="V39" s="22" t="s">
        <v>286</v>
      </c>
      <c r="W39" s="240" t="str">
        <f>$B8</f>
        <v>#### Clearing:
- not applicable</v>
      </c>
      <c r="X39" s="22" t="s">
        <v>286</v>
      </c>
      <c r="Y39" s="22" t="s">
        <v>286</v>
      </c>
      <c r="Z39" s="22" t="s">
        <v>286</v>
      </c>
      <c r="AA39" s="240" t="str">
        <f>$B8</f>
        <v>#### Clearing:
- not applicable</v>
      </c>
      <c r="AB39" s="22" t="s">
        <v>286</v>
      </c>
      <c r="AC39" s="22" t="s">
        <v>286</v>
      </c>
      <c r="AD39" s="240" t="str">
        <f>$B8</f>
        <v>#### Clearing:
- not applicable</v>
      </c>
      <c r="AE39" s="22" t="s">
        <v>286</v>
      </c>
      <c r="AF39" s="240" t="str">
        <f>$B8</f>
        <v>#### Clearing:
- not applicable</v>
      </c>
      <c r="AG39" s="22" t="s">
        <v>286</v>
      </c>
      <c r="AH39" s="240" t="str">
        <f>$B8</f>
        <v>#### Clearing:
- not applicable</v>
      </c>
    </row>
    <row r="40" spans="1:34" x14ac:dyDescent="0.25">
      <c r="A40" s="207"/>
    </row>
    <row r="41" spans="1:34" x14ac:dyDescent="0.25">
      <c r="A41" s="207"/>
    </row>
    <row r="42" spans="1:34" x14ac:dyDescent="0.25">
      <c r="A42" s="207"/>
    </row>
    <row r="43" spans="1:34" x14ac:dyDescent="0.25">
      <c r="A43" s="207"/>
      <c r="F43" t="s">
        <v>1105</v>
      </c>
    </row>
    <row r="44" spans="1:34" x14ac:dyDescent="0.25">
      <c r="A44" s="207"/>
    </row>
    <row r="45" spans="1:34" x14ac:dyDescent="0.25">
      <c r="A45" s="207"/>
    </row>
    <row r="46" spans="1:34" x14ac:dyDescent="0.25">
      <c r="A46" s="207"/>
    </row>
    <row r="47" spans="1:34" x14ac:dyDescent="0.25">
      <c r="A47" s="207"/>
    </row>
    <row r="48" spans="1:34" x14ac:dyDescent="0.25">
      <c r="A48" s="207"/>
    </row>
    <row r="49" spans="1:1" x14ac:dyDescent="0.25">
      <c r="A49" s="207"/>
    </row>
    <row r="50" spans="1:1" x14ac:dyDescent="0.25">
      <c r="A50" s="207"/>
    </row>
    <row r="51" spans="1:1" x14ac:dyDescent="0.25">
      <c r="A51" s="207"/>
    </row>
    <row r="52" spans="1:1" x14ac:dyDescent="0.25">
      <c r="A52" s="207"/>
    </row>
    <row r="53" spans="1:1" x14ac:dyDescent="0.25">
      <c r="A53" s="207"/>
    </row>
    <row r="54" spans="1:1" x14ac:dyDescent="0.25">
      <c r="A54" s="207"/>
    </row>
    <row r="55" spans="1:1" x14ac:dyDescent="0.25">
      <c r="A55" s="207"/>
    </row>
    <row r="56" spans="1:1" x14ac:dyDescent="0.25">
      <c r="A56" s="207"/>
    </row>
    <row r="57" spans="1:1" x14ac:dyDescent="0.25">
      <c r="A57" s="207"/>
    </row>
    <row r="58" spans="1:1" x14ac:dyDescent="0.25">
      <c r="A58" s="207"/>
    </row>
    <row r="59" spans="1:1" x14ac:dyDescent="0.25">
      <c r="A59" s="207"/>
    </row>
    <row r="60" spans="1:1" x14ac:dyDescent="0.25">
      <c r="A60" s="207"/>
    </row>
    <row r="61" spans="1:1" x14ac:dyDescent="0.25">
      <c r="A61" s="207"/>
    </row>
    <row r="62" spans="1:1" x14ac:dyDescent="0.25">
      <c r="A62" s="207"/>
    </row>
    <row r="63" spans="1:1" x14ac:dyDescent="0.25">
      <c r="A63" s="207"/>
    </row>
    <row r="64" spans="1:1" x14ac:dyDescent="0.25">
      <c r="A64" s="207"/>
    </row>
    <row r="65" spans="1:1" x14ac:dyDescent="0.25">
      <c r="A65" s="207"/>
    </row>
    <row r="66" spans="1:1" x14ac:dyDescent="0.25">
      <c r="A66" s="207"/>
    </row>
    <row r="67" spans="1:1" x14ac:dyDescent="0.25">
      <c r="A67" s="207"/>
    </row>
    <row r="68" spans="1:1" x14ac:dyDescent="0.25">
      <c r="A68" s="207"/>
    </row>
    <row r="69" spans="1:1" x14ac:dyDescent="0.25">
      <c r="A69" s="207"/>
    </row>
    <row r="70" spans="1:1" x14ac:dyDescent="0.25">
      <c r="A70" s="207"/>
    </row>
    <row r="71" spans="1:1" x14ac:dyDescent="0.25">
      <c r="A71" s="207"/>
    </row>
    <row r="72" spans="1:1" x14ac:dyDescent="0.25">
      <c r="A72" s="207"/>
    </row>
    <row r="73" spans="1:1" x14ac:dyDescent="0.25">
      <c r="A73" s="207"/>
    </row>
    <row r="74" spans="1:1" x14ac:dyDescent="0.25">
      <c r="A74" s="207"/>
    </row>
    <row r="75" spans="1:1" x14ac:dyDescent="0.25">
      <c r="A75" s="207"/>
    </row>
    <row r="76" spans="1:1" x14ac:dyDescent="0.25">
      <c r="A76" s="207"/>
    </row>
    <row r="77" spans="1:1" x14ac:dyDescent="0.25">
      <c r="A77" s="207"/>
    </row>
    <row r="78" spans="1:1" x14ac:dyDescent="0.25">
      <c r="A78" s="207"/>
    </row>
    <row r="79" spans="1:1" x14ac:dyDescent="0.25">
      <c r="A79" s="207"/>
    </row>
    <row r="80" spans="1:1" x14ac:dyDescent="0.25">
      <c r="A80" s="207"/>
    </row>
    <row r="81" spans="1:1" x14ac:dyDescent="0.25">
      <c r="A81" s="207"/>
    </row>
    <row r="82" spans="1:1" x14ac:dyDescent="0.25">
      <c r="A82" s="207"/>
    </row>
    <row r="83" spans="1:1" x14ac:dyDescent="0.25">
      <c r="A83" s="207"/>
    </row>
    <row r="84" spans="1:1" x14ac:dyDescent="0.25">
      <c r="A84" s="207"/>
    </row>
    <row r="85" spans="1:1" x14ac:dyDescent="0.25">
      <c r="A85" s="207"/>
    </row>
    <row r="86" spans="1:1" x14ac:dyDescent="0.25">
      <c r="A86" s="207"/>
    </row>
    <row r="87" spans="1:1" x14ac:dyDescent="0.25">
      <c r="A87" s="207"/>
    </row>
    <row r="88" spans="1:1" x14ac:dyDescent="0.25">
      <c r="A88" s="207"/>
    </row>
    <row r="89" spans="1:1" x14ac:dyDescent="0.25">
      <c r="A89" s="207"/>
    </row>
    <row r="90" spans="1:1" x14ac:dyDescent="0.25">
      <c r="A90" s="207"/>
    </row>
    <row r="91" spans="1:1" x14ac:dyDescent="0.25">
      <c r="A91" s="207"/>
    </row>
    <row r="92" spans="1:1" x14ac:dyDescent="0.25">
      <c r="A92" s="207"/>
    </row>
    <row r="93" spans="1:1" x14ac:dyDescent="0.25">
      <c r="A93" s="207"/>
    </row>
    <row r="94" spans="1:1" x14ac:dyDescent="0.25">
      <c r="A94" s="207"/>
    </row>
    <row r="95" spans="1:1" x14ac:dyDescent="0.25">
      <c r="A95" s="208"/>
    </row>
    <row r="96" spans="1:1" x14ac:dyDescent="0.25">
      <c r="A96" s="208"/>
    </row>
    <row r="97" spans="1:1" x14ac:dyDescent="0.25">
      <c r="A97" s="208"/>
    </row>
    <row r="98" spans="1:1" x14ac:dyDescent="0.25">
      <c r="A98" s="208"/>
    </row>
    <row r="99" spans="1:1" x14ac:dyDescent="0.25">
      <c r="A99" s="208"/>
    </row>
    <row r="100" spans="1:1" x14ac:dyDescent="0.25">
      <c r="A100" s="208"/>
    </row>
    <row r="101" spans="1:1" x14ac:dyDescent="0.25">
      <c r="A101" s="208"/>
    </row>
    <row r="102" spans="1:1" x14ac:dyDescent="0.25">
      <c r="A102" s="208"/>
    </row>
    <row r="103" spans="1:1" x14ac:dyDescent="0.25">
      <c r="A103" s="208"/>
    </row>
    <row r="104" spans="1:1" x14ac:dyDescent="0.25">
      <c r="A104" s="208"/>
    </row>
    <row r="105" spans="1:1" x14ac:dyDescent="0.25">
      <c r="A105" s="208"/>
    </row>
    <row r="106" spans="1:1" x14ac:dyDescent="0.25">
      <c r="A106" s="208"/>
    </row>
    <row r="107" spans="1:1" x14ac:dyDescent="0.25">
      <c r="A107" s="208"/>
    </row>
    <row r="108" spans="1:1" x14ac:dyDescent="0.25">
      <c r="A108" s="208"/>
    </row>
    <row r="109" spans="1:1" x14ac:dyDescent="0.25">
      <c r="A109" s="208"/>
    </row>
    <row r="110" spans="1:1" x14ac:dyDescent="0.25">
      <c r="A110" s="208"/>
    </row>
    <row r="111" spans="1:1" x14ac:dyDescent="0.25">
      <c r="A111" s="208"/>
    </row>
    <row r="112" spans="1:1" x14ac:dyDescent="0.25">
      <c r="A112" s="208"/>
    </row>
    <row r="113" spans="1:1" x14ac:dyDescent="0.25">
      <c r="A113" s="208"/>
    </row>
    <row r="114" spans="1:1" x14ac:dyDescent="0.25">
      <c r="A114" s="208"/>
    </row>
    <row r="115" spans="1:1" x14ac:dyDescent="0.25">
      <c r="A115" s="208"/>
    </row>
    <row r="116" spans="1:1" x14ac:dyDescent="0.25">
      <c r="A116" s="208"/>
    </row>
    <row r="117" spans="1:1" x14ac:dyDescent="0.25">
      <c r="A117" s="208"/>
    </row>
    <row r="118" spans="1:1" x14ac:dyDescent="0.25">
      <c r="A118" s="208"/>
    </row>
    <row r="119" spans="1:1" x14ac:dyDescent="0.25">
      <c r="A119" s="208"/>
    </row>
    <row r="120" spans="1:1" x14ac:dyDescent="0.25">
      <c r="A120" s="208"/>
    </row>
    <row r="121" spans="1:1" x14ac:dyDescent="0.25">
      <c r="A121" s="208"/>
    </row>
    <row r="122" spans="1:1" x14ac:dyDescent="0.25">
      <c r="A122" s="208"/>
    </row>
    <row r="123" spans="1:1" x14ac:dyDescent="0.25">
      <c r="A123" s="208"/>
    </row>
    <row r="124" spans="1:1" x14ac:dyDescent="0.25">
      <c r="A124" s="208"/>
    </row>
    <row r="125" spans="1:1" x14ac:dyDescent="0.25">
      <c r="A125" s="208"/>
    </row>
    <row r="126" spans="1:1" x14ac:dyDescent="0.25">
      <c r="A126" s="151"/>
    </row>
    <row r="127" spans="1:1" x14ac:dyDescent="0.25">
      <c r="A127" s="269" t="s">
        <v>431</v>
      </c>
    </row>
    <row r="128" spans="1:1" x14ac:dyDescent="0.25">
      <c r="A128" s="269"/>
    </row>
    <row r="129" spans="1:1" x14ac:dyDescent="0.25">
      <c r="A129" s="265"/>
    </row>
    <row r="130" spans="1:1" x14ac:dyDescent="0.25">
      <c r="A130" s="265"/>
    </row>
    <row r="131" spans="1:1" x14ac:dyDescent="0.25">
      <c r="A131" s="265"/>
    </row>
    <row r="132" spans="1:1" x14ac:dyDescent="0.25">
      <c r="A132" s="265"/>
    </row>
    <row r="133" spans="1:1" x14ac:dyDescent="0.25">
      <c r="A133" s="269" t="s">
        <v>432</v>
      </c>
    </row>
    <row r="134" spans="1:1" x14ac:dyDescent="0.25">
      <c r="A134" s="269"/>
    </row>
    <row r="135" spans="1:1" x14ac:dyDescent="0.25">
      <c r="A135" s="265"/>
    </row>
    <row r="136" spans="1:1" x14ac:dyDescent="0.25">
      <c r="A136" s="265"/>
    </row>
    <row r="137" spans="1:1" x14ac:dyDescent="0.25">
      <c r="A137" s="265"/>
    </row>
    <row r="138" spans="1:1" x14ac:dyDescent="0.25">
      <c r="A138" s="265"/>
    </row>
    <row r="139" spans="1:1" x14ac:dyDescent="0.25">
      <c r="A139" s="269" t="s">
        <v>433</v>
      </c>
    </row>
    <row r="140" spans="1:1" x14ac:dyDescent="0.25">
      <c r="A140" s="265"/>
    </row>
    <row r="141" spans="1:1" x14ac:dyDescent="0.25">
      <c r="A141" s="265"/>
    </row>
    <row r="142" spans="1:1" x14ac:dyDescent="0.25">
      <c r="A142" s="265"/>
    </row>
    <row r="143" spans="1:1" x14ac:dyDescent="0.25">
      <c r="A143" s="265"/>
    </row>
    <row r="144" spans="1:1" x14ac:dyDescent="0.25">
      <c r="A144" s="269" t="s">
        <v>434</v>
      </c>
    </row>
    <row r="145" spans="1:1" x14ac:dyDescent="0.25">
      <c r="A145" s="269"/>
    </row>
    <row r="146" spans="1:1" x14ac:dyDescent="0.25">
      <c r="A146" s="265"/>
    </row>
    <row r="147" spans="1:1" x14ac:dyDescent="0.25">
      <c r="A147" s="265"/>
    </row>
    <row r="148" spans="1:1" x14ac:dyDescent="0.25">
      <c r="A148" s="265"/>
    </row>
    <row r="149" spans="1:1" x14ac:dyDescent="0.25">
      <c r="A149" s="265"/>
    </row>
    <row r="150" spans="1:1" x14ac:dyDescent="0.25">
      <c r="A150" s="145"/>
    </row>
  </sheetData>
  <mergeCells count="12">
    <mergeCell ref="A32:A35"/>
    <mergeCell ref="A18:A21"/>
    <mergeCell ref="A139:A143"/>
    <mergeCell ref="A144:A149"/>
    <mergeCell ref="A36:A39"/>
    <mergeCell ref="A127:A132"/>
    <mergeCell ref="A133:A138"/>
    <mergeCell ref="A5:A8"/>
    <mergeCell ref="A9:A12"/>
    <mergeCell ref="A13:A17"/>
    <mergeCell ref="A23:A26"/>
    <mergeCell ref="A27:A3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0"/>
  <sheetViews>
    <sheetView tabSelected="1" zoomScaleNormal="100" workbookViewId="0">
      <pane xSplit="1" ySplit="2" topLeftCell="B8" activePane="bottomRight" state="frozen"/>
      <selection activeCell="R156" sqref="R156"/>
      <selection pane="topRight" activeCell="R156" sqref="R156"/>
      <selection pane="bottomLeft" activeCell="R156" sqref="R156"/>
      <selection pane="bottomRight" activeCell="C15" sqref="C15"/>
    </sheetView>
  </sheetViews>
  <sheetFormatPr defaultRowHeight="15" x14ac:dyDescent="0.25"/>
  <cols>
    <col min="1" max="1" width="33.140625" style="76" customWidth="1"/>
    <col min="2" max="2" width="70.7109375" style="75" customWidth="1"/>
    <col min="3" max="3" width="56.5703125" style="156" customWidth="1"/>
    <col min="4" max="4" width="12.140625" style="78" customWidth="1"/>
    <col min="5" max="5" width="10" style="78" customWidth="1"/>
    <col min="6" max="6" width="13.140625" style="78" customWidth="1"/>
    <col min="7" max="7" width="10.42578125" style="78" customWidth="1"/>
    <col min="8" max="8" width="10.28515625" style="78" customWidth="1"/>
    <col min="9" max="10" width="10.5703125" style="78" customWidth="1"/>
    <col min="11" max="11" width="11" style="78" customWidth="1"/>
    <col min="12" max="12" width="9.140625" style="78"/>
    <col min="13" max="16" width="9.140625" style="79"/>
    <col min="17" max="17" width="9.140625" style="80"/>
    <col min="18" max="19" width="9.140625" style="79"/>
    <col min="20" max="21" width="9.140625" style="77"/>
    <col min="30" max="30" width="9.140625" style="13"/>
  </cols>
  <sheetData>
    <row r="1" spans="1:30" x14ac:dyDescent="0.25">
      <c r="A1" s="229" t="s">
        <v>1092</v>
      </c>
      <c r="B1" s="230"/>
      <c r="C1" s="231"/>
    </row>
    <row r="2" spans="1:30" s="22" customFormat="1" x14ac:dyDescent="0.25">
      <c r="A2" s="82" t="s">
        <v>0</v>
      </c>
      <c r="B2" s="82" t="s">
        <v>565</v>
      </c>
      <c r="C2" s="82" t="s">
        <v>637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4"/>
    </row>
    <row r="3" spans="1:30" s="17" customFormat="1" ht="12.75" x14ac:dyDescent="0.2">
      <c r="A3" s="75" t="s">
        <v>4</v>
      </c>
      <c r="B3" s="75" t="s">
        <v>566</v>
      </c>
      <c r="C3" s="234" t="s">
        <v>643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92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s="17" customFormat="1" ht="25.5" x14ac:dyDescent="0.2">
      <c r="A4" s="75" t="s">
        <v>86</v>
      </c>
      <c r="B4" s="75" t="s">
        <v>567</v>
      </c>
      <c r="C4" s="234" t="s">
        <v>643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92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s="17" customFormat="1" ht="25.5" x14ac:dyDescent="0.2">
      <c r="A5" s="75" t="s">
        <v>535</v>
      </c>
      <c r="B5" s="75" t="s">
        <v>571</v>
      </c>
      <c r="C5" s="234" t="s">
        <v>643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92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s="17" customFormat="1" ht="25.5" x14ac:dyDescent="0.2">
      <c r="A6" s="75" t="s">
        <v>536</v>
      </c>
      <c r="B6" s="75" t="s">
        <v>572</v>
      </c>
      <c r="C6" s="234" t="s">
        <v>643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92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s="17" customFormat="1" ht="25.5" x14ac:dyDescent="0.2">
      <c r="A7" s="75" t="s">
        <v>11</v>
      </c>
      <c r="B7" s="75" t="s">
        <v>573</v>
      </c>
      <c r="C7" s="234" t="s">
        <v>643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92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s="17" customFormat="1" ht="25.5" x14ac:dyDescent="0.2">
      <c r="A8" s="75" t="s">
        <v>14</v>
      </c>
      <c r="B8" s="75" t="s">
        <v>574</v>
      </c>
      <c r="C8" s="234" t="s">
        <v>643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92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s="17" customFormat="1" ht="25.5" x14ac:dyDescent="0.2">
      <c r="A9" s="75" t="s">
        <v>25</v>
      </c>
      <c r="B9" s="75" t="s">
        <v>575</v>
      </c>
      <c r="C9" s="234" t="s">
        <v>643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92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s="17" customFormat="1" ht="12.75" x14ac:dyDescent="0.2">
      <c r="A10" s="75" t="s">
        <v>28</v>
      </c>
      <c r="B10" s="75" t="s">
        <v>568</v>
      </c>
      <c r="C10" s="234" t="s">
        <v>643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92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s="17" customFormat="1" ht="12.75" x14ac:dyDescent="0.2">
      <c r="A11" s="75" t="s">
        <v>29</v>
      </c>
      <c r="B11" s="75" t="s">
        <v>569</v>
      </c>
      <c r="C11" s="234" t="s">
        <v>643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92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s="17" customFormat="1" ht="25.5" x14ac:dyDescent="0.2">
      <c r="A12" s="75" t="s">
        <v>24</v>
      </c>
      <c r="B12" s="75" t="s">
        <v>570</v>
      </c>
      <c r="C12" s="234" t="s">
        <v>643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92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s="17" customFormat="1" ht="25.5" x14ac:dyDescent="0.2">
      <c r="A13" s="75" t="s">
        <v>21</v>
      </c>
      <c r="B13" s="75" t="s">
        <v>576</v>
      </c>
      <c r="C13" s="234" t="s">
        <v>643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92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s="17" customFormat="1" ht="12.75" x14ac:dyDescent="0.2">
      <c r="A14" s="75" t="s">
        <v>22</v>
      </c>
      <c r="B14" s="75" t="s">
        <v>577</v>
      </c>
      <c r="C14" s="234" t="s">
        <v>643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92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s="17" customFormat="1" ht="12.75" x14ac:dyDescent="0.2">
      <c r="A15" s="75" t="s">
        <v>56</v>
      </c>
      <c r="B15" s="75" t="s">
        <v>580</v>
      </c>
      <c r="C15" s="234" t="s">
        <v>643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92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s="90" customFormat="1" ht="18.75" x14ac:dyDescent="0.25">
      <c r="A16" s="85" t="s">
        <v>37</v>
      </c>
      <c r="B16" s="86"/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8"/>
      <c r="N16" s="88"/>
      <c r="O16" s="88"/>
      <c r="P16" s="88"/>
      <c r="Q16" s="89"/>
      <c r="R16" s="88"/>
      <c r="S16" s="88"/>
      <c r="T16" s="88"/>
      <c r="U16" s="88"/>
      <c r="AD16" s="91"/>
    </row>
    <row r="17" spans="1:30" ht="90" x14ac:dyDescent="0.25">
      <c r="A17" s="248" t="s">
        <v>1110</v>
      </c>
      <c r="B17" s="75" t="s">
        <v>641</v>
      </c>
      <c r="C17" s="185" t="s">
        <v>1002</v>
      </c>
      <c r="D17" s="114"/>
      <c r="E17" s="114"/>
      <c r="F17" s="114"/>
      <c r="G17" s="114"/>
      <c r="H17" s="114"/>
      <c r="I17" s="114"/>
      <c r="J17" s="114"/>
      <c r="K17" s="112"/>
      <c r="L17" s="113"/>
      <c r="M17" s="113"/>
      <c r="P17" s="80"/>
      <c r="Q17" s="79"/>
      <c r="S17" s="77"/>
      <c r="U17"/>
      <c r="AC17" s="13"/>
      <c r="AD17"/>
    </row>
    <row r="18" spans="1:30" s="17" customFormat="1" ht="87" customHeight="1" x14ac:dyDescent="0.2">
      <c r="A18" s="75" t="s">
        <v>628</v>
      </c>
      <c r="B18" s="75" t="s">
        <v>642</v>
      </c>
      <c r="C18" s="250" t="s">
        <v>1002</v>
      </c>
      <c r="D18" s="114"/>
      <c r="E18" s="114"/>
      <c r="F18" s="114"/>
      <c r="G18" s="114"/>
      <c r="H18" s="114"/>
      <c r="I18" s="114"/>
      <c r="J18" s="114"/>
      <c r="K18" s="78"/>
      <c r="L18" s="78"/>
      <c r="M18" s="78"/>
      <c r="N18" s="78"/>
      <c r="O18" s="78"/>
      <c r="P18" s="78"/>
      <c r="Q18" s="92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0" s="17" customFormat="1" ht="33" customHeight="1" x14ac:dyDescent="0.2">
      <c r="A19" s="75" t="s">
        <v>51</v>
      </c>
      <c r="B19" s="75" t="s">
        <v>579</v>
      </c>
      <c r="C19" s="186" t="s">
        <v>643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92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0" s="17" customFormat="1" ht="225" x14ac:dyDescent="0.2">
      <c r="A20" s="75" t="s">
        <v>43</v>
      </c>
      <c r="B20" s="75" t="s">
        <v>578</v>
      </c>
      <c r="C20" s="187" t="s">
        <v>1003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9"/>
      <c r="O20" s="79"/>
      <c r="P20" s="79"/>
      <c r="Q20" s="80"/>
      <c r="R20" s="79"/>
      <c r="S20" s="79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 s="17" customFormat="1" ht="225" x14ac:dyDescent="0.2">
      <c r="A21" s="75" t="s">
        <v>44</v>
      </c>
      <c r="B21" s="75" t="s">
        <v>1027</v>
      </c>
      <c r="C21" s="206" t="s">
        <v>1003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9"/>
      <c r="P21" s="79"/>
      <c r="Q21" s="80"/>
      <c r="R21" s="79"/>
      <c r="S21" s="78"/>
      <c r="T21" s="77"/>
      <c r="U21" s="77"/>
      <c r="W21" s="78"/>
      <c r="X21" s="78"/>
      <c r="AD21" s="81"/>
    </row>
    <row r="22" spans="1:30" s="17" customFormat="1" ht="180" x14ac:dyDescent="0.2">
      <c r="A22" s="75" t="s">
        <v>1004</v>
      </c>
      <c r="B22" s="75" t="s">
        <v>588</v>
      </c>
      <c r="C22" s="249" t="s">
        <v>1140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9"/>
      <c r="P22" s="79"/>
      <c r="Q22" s="80"/>
      <c r="R22" s="79"/>
      <c r="S22" s="78"/>
      <c r="T22" s="77"/>
      <c r="U22" s="77"/>
      <c r="W22" s="78"/>
      <c r="X22" s="78"/>
      <c r="AD22" s="81"/>
    </row>
    <row r="23" spans="1:30" s="17" customFormat="1" ht="90" x14ac:dyDescent="0.2">
      <c r="A23" s="75" t="s">
        <v>1005</v>
      </c>
      <c r="B23" s="75" t="s">
        <v>586</v>
      </c>
      <c r="C23" s="206" t="s">
        <v>1142</v>
      </c>
      <c r="D23" s="78"/>
      <c r="E23" s="78"/>
      <c r="F23" s="78"/>
      <c r="G23" s="78"/>
      <c r="H23" s="78"/>
      <c r="I23" s="78"/>
      <c r="J23" s="78"/>
      <c r="K23" s="78"/>
      <c r="L23" s="78"/>
      <c r="M23" s="79"/>
      <c r="N23" s="78"/>
      <c r="O23" s="79"/>
      <c r="P23" s="79"/>
      <c r="Q23" s="80"/>
      <c r="R23" s="79"/>
      <c r="S23" s="78"/>
      <c r="T23" s="77"/>
      <c r="U23" s="77"/>
      <c r="W23" s="78"/>
      <c r="X23" s="78"/>
      <c r="AD23" s="81"/>
    </row>
    <row r="24" spans="1:30" s="17" customFormat="1" ht="67.5" x14ac:dyDescent="0.2">
      <c r="A24" s="75" t="s">
        <v>1006</v>
      </c>
      <c r="B24" s="75" t="s">
        <v>587</v>
      </c>
      <c r="C24" s="262" t="s">
        <v>1136</v>
      </c>
      <c r="D24" s="78"/>
      <c r="E24" s="78"/>
      <c r="F24" s="78"/>
      <c r="G24" s="78"/>
      <c r="H24" s="78"/>
      <c r="I24" s="78"/>
      <c r="J24" s="78"/>
      <c r="K24" s="78"/>
      <c r="L24" s="78"/>
      <c r="M24" s="79"/>
      <c r="N24" s="78"/>
      <c r="O24" s="79"/>
      <c r="P24" s="79"/>
      <c r="Q24" s="80"/>
      <c r="R24" s="79"/>
      <c r="S24" s="78"/>
      <c r="T24" s="77"/>
      <c r="U24" s="77"/>
      <c r="W24" s="78"/>
      <c r="X24" s="78"/>
      <c r="AD24" s="81"/>
    </row>
    <row r="25" spans="1:30" s="17" customFormat="1" ht="168.75" x14ac:dyDescent="0.2">
      <c r="A25" s="75" t="s">
        <v>430</v>
      </c>
      <c r="B25" s="75" t="s">
        <v>581</v>
      </c>
      <c r="C25" s="262" t="s">
        <v>1141</v>
      </c>
      <c r="D25" s="78"/>
      <c r="E25" s="78"/>
      <c r="F25" s="78"/>
      <c r="G25" s="78"/>
      <c r="H25" s="78"/>
      <c r="I25" s="78"/>
      <c r="J25" s="78"/>
      <c r="K25" s="78"/>
      <c r="L25" s="78"/>
      <c r="M25" s="79"/>
      <c r="N25" s="78"/>
      <c r="O25" s="79"/>
      <c r="P25" s="79"/>
      <c r="Q25" s="80"/>
      <c r="R25" s="79"/>
      <c r="S25" s="78"/>
      <c r="T25" s="77"/>
      <c r="U25" s="77"/>
      <c r="W25" s="78"/>
      <c r="X25" s="78"/>
      <c r="AD25" s="81"/>
    </row>
    <row r="26" spans="1:30" s="17" customFormat="1" ht="25.5" x14ac:dyDescent="0.2">
      <c r="A26" s="75" t="s">
        <v>431</v>
      </c>
      <c r="B26" s="75" t="s">
        <v>582</v>
      </c>
      <c r="C26" s="262" t="s">
        <v>1007</v>
      </c>
      <c r="D26" s="78"/>
      <c r="E26" s="78"/>
      <c r="F26" s="78"/>
      <c r="G26" s="78"/>
      <c r="H26" s="78"/>
      <c r="I26" s="78"/>
      <c r="J26" s="78"/>
      <c r="K26" s="78"/>
      <c r="L26" s="78"/>
      <c r="M26" s="79"/>
      <c r="N26" s="78"/>
      <c r="O26" s="79"/>
      <c r="P26" s="79"/>
      <c r="Q26" s="80"/>
      <c r="R26" s="79"/>
      <c r="S26" s="78"/>
      <c r="T26" s="77"/>
      <c r="U26" s="77"/>
      <c r="W26" s="78"/>
      <c r="X26" s="78"/>
      <c r="AD26" s="81"/>
    </row>
    <row r="27" spans="1:30" s="17" customFormat="1" ht="67.5" x14ac:dyDescent="0.2">
      <c r="A27" s="75" t="s">
        <v>432</v>
      </c>
      <c r="B27" s="75" t="s">
        <v>583</v>
      </c>
      <c r="C27" s="262" t="s">
        <v>1137</v>
      </c>
      <c r="D27" s="78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79"/>
      <c r="P27" s="79"/>
      <c r="Q27" s="80"/>
      <c r="R27" s="79"/>
      <c r="S27" s="78"/>
      <c r="T27" s="77"/>
      <c r="U27" s="77"/>
      <c r="W27" s="78"/>
      <c r="X27" s="78"/>
      <c r="AD27" s="81"/>
    </row>
    <row r="28" spans="1:30" s="17" customFormat="1" ht="12.75" x14ac:dyDescent="0.2">
      <c r="A28" s="75" t="s">
        <v>433</v>
      </c>
      <c r="B28" s="75" t="s">
        <v>584</v>
      </c>
      <c r="C28" s="157" t="s">
        <v>286</v>
      </c>
      <c r="D28" s="78"/>
      <c r="E28" s="78"/>
      <c r="F28" s="78"/>
      <c r="G28" s="78"/>
      <c r="H28" s="78"/>
      <c r="I28" s="78"/>
      <c r="J28" s="78"/>
      <c r="K28" s="78"/>
      <c r="L28" s="78"/>
      <c r="M28" s="79"/>
      <c r="N28" s="78"/>
      <c r="O28" s="79"/>
      <c r="P28" s="79"/>
      <c r="Q28" s="80"/>
      <c r="R28" s="79"/>
      <c r="S28" s="78"/>
      <c r="T28" s="77"/>
      <c r="U28" s="77"/>
      <c r="W28" s="78"/>
      <c r="X28" s="78"/>
      <c r="AD28" s="81"/>
    </row>
    <row r="29" spans="1:30" s="227" customFormat="1" ht="39.75" customHeight="1" thickBot="1" x14ac:dyDescent="0.25">
      <c r="A29" s="223" t="s">
        <v>434</v>
      </c>
      <c r="B29" s="223" t="s">
        <v>585</v>
      </c>
      <c r="C29" s="263" t="s">
        <v>1138</v>
      </c>
      <c r="D29" s="224"/>
      <c r="E29" s="224"/>
      <c r="F29" s="224"/>
      <c r="G29" s="224"/>
      <c r="H29" s="224"/>
      <c r="I29" s="224"/>
      <c r="J29" s="224"/>
      <c r="K29" s="224"/>
      <c r="L29" s="224"/>
      <c r="M29" s="225"/>
      <c r="N29" s="224"/>
      <c r="O29" s="225"/>
      <c r="P29" s="225"/>
      <c r="Q29" s="226"/>
      <c r="R29" s="225"/>
      <c r="S29" s="224"/>
      <c r="T29" s="225"/>
      <c r="U29" s="225"/>
      <c r="W29" s="224"/>
      <c r="X29" s="224"/>
      <c r="AD29" s="228"/>
    </row>
    <row r="30" spans="1:30" s="90" customFormat="1" ht="19.5" thickTop="1" x14ac:dyDescent="0.25">
      <c r="A30" s="232" t="s">
        <v>207</v>
      </c>
      <c r="B30" s="233"/>
      <c r="C30" s="233"/>
      <c r="D30" s="87"/>
      <c r="E30" s="87"/>
      <c r="F30" s="87"/>
      <c r="G30" s="87"/>
      <c r="H30" s="87"/>
      <c r="I30" s="87"/>
      <c r="J30" s="87"/>
      <c r="K30" s="87"/>
      <c r="L30" s="87"/>
      <c r="M30" s="88"/>
      <c r="N30" s="88"/>
      <c r="O30" s="88"/>
      <c r="P30" s="88"/>
      <c r="Q30" s="89"/>
      <c r="R30" s="88"/>
      <c r="S30" s="88"/>
      <c r="T30" s="88"/>
      <c r="U30" s="88"/>
      <c r="AD30" s="91"/>
    </row>
    <row r="31" spans="1:30" s="22" customFormat="1" x14ac:dyDescent="0.25">
      <c r="A31" s="82" t="s">
        <v>0</v>
      </c>
      <c r="B31" s="82" t="s">
        <v>565</v>
      </c>
      <c r="C31" s="82" t="s">
        <v>637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4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4"/>
    </row>
    <row r="32" spans="1:30" x14ac:dyDescent="0.25">
      <c r="A32" s="76" t="s">
        <v>28</v>
      </c>
      <c r="B32" s="75" t="s">
        <v>568</v>
      </c>
      <c r="C32" s="243" t="s">
        <v>643</v>
      </c>
    </row>
    <row r="33" spans="1:30" x14ac:dyDescent="0.25">
      <c r="A33" s="76" t="s">
        <v>29</v>
      </c>
      <c r="B33" s="75" t="s">
        <v>569</v>
      </c>
      <c r="C33" s="243" t="s">
        <v>643</v>
      </c>
    </row>
    <row r="34" spans="1:30" x14ac:dyDescent="0.25">
      <c r="A34" s="76" t="s">
        <v>56</v>
      </c>
      <c r="B34" s="75" t="s">
        <v>1093</v>
      </c>
      <c r="C34" s="243" t="s">
        <v>643</v>
      </c>
    </row>
    <row r="35" spans="1:30" ht="63.75" x14ac:dyDescent="0.25">
      <c r="A35" s="76" t="s">
        <v>1070</v>
      </c>
      <c r="B35" s="75" t="s">
        <v>1099</v>
      </c>
      <c r="C35" s="243" t="s">
        <v>643</v>
      </c>
    </row>
    <row r="36" spans="1:30" s="90" customFormat="1" ht="18.75" x14ac:dyDescent="0.25">
      <c r="A36" s="85" t="s">
        <v>37</v>
      </c>
      <c r="B36" s="86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8"/>
      <c r="N36" s="88"/>
      <c r="O36" s="88"/>
      <c r="P36" s="88"/>
      <c r="Q36" s="89"/>
      <c r="R36" s="88"/>
      <c r="S36" s="88"/>
      <c r="T36" s="88"/>
      <c r="U36" s="88"/>
      <c r="AD36" s="91"/>
    </row>
    <row r="37" spans="1:30" x14ac:dyDescent="0.25">
      <c r="A37" s="76" t="s">
        <v>1110</v>
      </c>
      <c r="B37" s="75" t="s">
        <v>641</v>
      </c>
      <c r="C37" s="243" t="s">
        <v>1097</v>
      </c>
    </row>
    <row r="38" spans="1:30" x14ac:dyDescent="0.25">
      <c r="A38" s="76" t="s">
        <v>628</v>
      </c>
      <c r="B38" s="75" t="s">
        <v>642</v>
      </c>
      <c r="C38" s="243" t="s">
        <v>1098</v>
      </c>
    </row>
    <row r="39" spans="1:30" ht="30" x14ac:dyDescent="0.25">
      <c r="A39" s="76" t="s">
        <v>43</v>
      </c>
      <c r="B39" s="75" t="s">
        <v>1094</v>
      </c>
      <c r="C39" s="243" t="s">
        <v>1098</v>
      </c>
    </row>
    <row r="40" spans="1:30" x14ac:dyDescent="0.25">
      <c r="A40" s="111" t="s">
        <v>1095</v>
      </c>
      <c r="B40" s="75" t="s">
        <v>1096</v>
      </c>
      <c r="C40" s="243" t="s">
        <v>1098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7"/>
  <sheetViews>
    <sheetView topLeftCell="A33" zoomScale="91" zoomScaleNormal="91" workbookViewId="0">
      <selection activeCell="I37" sqref="I37:I56"/>
    </sheetView>
  </sheetViews>
  <sheetFormatPr defaultRowHeight="15" x14ac:dyDescent="0.25"/>
  <cols>
    <col min="1" max="1" width="56" style="55" customWidth="1"/>
    <col min="2" max="2" width="7.7109375" style="55" customWidth="1"/>
    <col min="3" max="4" width="10.28515625" style="55" customWidth="1"/>
    <col min="5" max="5" width="5.140625" style="55" customWidth="1"/>
    <col min="6" max="6" width="12.28515625" style="66" customWidth="1"/>
    <col min="7" max="7" width="11.7109375" style="55" customWidth="1"/>
    <col min="8" max="8" width="12.28515625" style="55" customWidth="1"/>
    <col min="9" max="9" width="13.42578125" style="55" customWidth="1"/>
    <col min="10" max="10" width="9.140625" style="15"/>
    <col min="13" max="13" width="17.85546875" customWidth="1"/>
    <col min="14" max="14" width="15" bestFit="1" customWidth="1"/>
    <col min="15" max="15" width="11.140625" customWidth="1"/>
  </cols>
  <sheetData>
    <row r="1" spans="1:16" x14ac:dyDescent="0.25">
      <c r="A1" s="56" t="s">
        <v>178</v>
      </c>
      <c r="B1" s="241"/>
      <c r="C1" s="277" t="s">
        <v>828</v>
      </c>
      <c r="D1" s="274"/>
      <c r="E1" s="116"/>
      <c r="F1" s="274" t="s">
        <v>205</v>
      </c>
      <c r="G1" s="275"/>
      <c r="H1" s="274" t="s">
        <v>37</v>
      </c>
      <c r="I1" s="275"/>
    </row>
    <row r="2" spans="1:16" s="17" customFormat="1" ht="12.75" x14ac:dyDescent="0.2">
      <c r="A2" s="72"/>
      <c r="B2" s="72"/>
      <c r="C2" s="68" t="s">
        <v>829</v>
      </c>
      <c r="D2" s="68" t="s">
        <v>37</v>
      </c>
      <c r="E2" s="68"/>
      <c r="F2" s="65" t="s">
        <v>204</v>
      </c>
      <c r="G2" s="68" t="s">
        <v>206</v>
      </c>
      <c r="H2" s="68" t="s">
        <v>204</v>
      </c>
      <c r="I2" s="68" t="s">
        <v>206</v>
      </c>
      <c r="J2" s="53"/>
      <c r="K2" s="73"/>
      <c r="L2" s="18" t="s">
        <v>230</v>
      </c>
    </row>
    <row r="3" spans="1:16" x14ac:dyDescent="0.25">
      <c r="A3" s="57" t="s">
        <v>179</v>
      </c>
      <c r="B3" s="57"/>
      <c r="C3" s="57">
        <v>13</v>
      </c>
      <c r="D3" s="57"/>
      <c r="E3" s="57"/>
      <c r="F3" s="104"/>
      <c r="G3" s="103"/>
      <c r="H3" s="222"/>
      <c r="I3" s="189"/>
      <c r="K3" s="16"/>
      <c r="L3" s="18" t="s">
        <v>231</v>
      </c>
    </row>
    <row r="4" spans="1:16" x14ac:dyDescent="0.25">
      <c r="A4" s="58" t="s">
        <v>180</v>
      </c>
      <c r="B4" s="58"/>
      <c r="C4" s="57">
        <v>13</v>
      </c>
      <c r="D4" s="58">
        <v>3</v>
      </c>
      <c r="E4" s="58"/>
      <c r="F4" s="104"/>
      <c r="G4" s="103"/>
      <c r="H4" s="103"/>
      <c r="I4" s="103"/>
      <c r="K4" s="115"/>
      <c r="L4" s="18" t="s">
        <v>1009</v>
      </c>
      <c r="M4" s="15"/>
    </row>
    <row r="5" spans="1:16" x14ac:dyDescent="0.25">
      <c r="A5" s="58" t="s">
        <v>181</v>
      </c>
      <c r="B5" s="58"/>
      <c r="C5" s="57">
        <v>13</v>
      </c>
      <c r="D5" s="58"/>
      <c r="E5" s="58"/>
      <c r="F5" s="104"/>
      <c r="G5" s="103"/>
      <c r="H5" s="103"/>
      <c r="I5" s="103"/>
      <c r="M5" s="15"/>
      <c r="N5" s="276"/>
      <c r="O5" s="276"/>
    </row>
    <row r="6" spans="1:16" x14ac:dyDescent="0.25">
      <c r="A6" s="58" t="s">
        <v>182</v>
      </c>
      <c r="B6" s="58"/>
      <c r="C6" s="57">
        <v>13</v>
      </c>
      <c r="D6" s="58"/>
      <c r="E6" s="58"/>
      <c r="F6" s="104"/>
      <c r="G6" s="103"/>
      <c r="H6" s="103"/>
      <c r="I6" s="103"/>
      <c r="L6" s="17"/>
      <c r="N6" s="52"/>
      <c r="O6" s="52"/>
    </row>
    <row r="7" spans="1:16" x14ac:dyDescent="0.25">
      <c r="A7" s="58" t="s">
        <v>183</v>
      </c>
      <c r="B7" s="58"/>
      <c r="C7" s="57">
        <v>13</v>
      </c>
      <c r="D7" s="58"/>
      <c r="E7" s="58"/>
      <c r="F7" s="104"/>
      <c r="G7" s="103"/>
      <c r="H7" s="103"/>
      <c r="I7" s="103"/>
      <c r="L7" s="17"/>
      <c r="M7" s="18"/>
    </row>
    <row r="8" spans="1:16" x14ac:dyDescent="0.25">
      <c r="A8" s="58" t="s">
        <v>184</v>
      </c>
      <c r="B8" s="58"/>
      <c r="C8" s="57">
        <v>13</v>
      </c>
      <c r="D8" s="58">
        <v>3</v>
      </c>
      <c r="E8" s="58"/>
      <c r="F8" s="104"/>
      <c r="G8" s="103"/>
      <c r="H8" s="103"/>
      <c r="I8" s="103"/>
      <c r="L8" s="17"/>
      <c r="M8" s="18"/>
    </row>
    <row r="9" spans="1:16" x14ac:dyDescent="0.25">
      <c r="A9" s="58" t="s">
        <v>185</v>
      </c>
      <c r="B9" s="58"/>
      <c r="C9" s="57">
        <v>13</v>
      </c>
      <c r="D9" s="58">
        <v>3</v>
      </c>
      <c r="E9" s="58"/>
      <c r="F9" s="104"/>
      <c r="G9" s="103"/>
      <c r="H9" s="103"/>
      <c r="I9" s="103"/>
    </row>
    <row r="10" spans="1:16" x14ac:dyDescent="0.25">
      <c r="A10" s="58" t="s">
        <v>186</v>
      </c>
      <c r="B10" s="58"/>
      <c r="C10" s="57">
        <v>13</v>
      </c>
      <c r="D10" s="58"/>
      <c r="E10" s="58"/>
      <c r="F10" s="104"/>
      <c r="G10" s="103"/>
      <c r="H10" s="103" t="s">
        <v>730</v>
      </c>
      <c r="I10" s="103"/>
    </row>
    <row r="11" spans="1:16" x14ac:dyDescent="0.25">
      <c r="A11" s="58" t="s">
        <v>187</v>
      </c>
      <c r="B11" s="58"/>
      <c r="C11" s="57">
        <v>13</v>
      </c>
      <c r="D11" s="58"/>
      <c r="E11" s="58"/>
      <c r="F11" s="104"/>
      <c r="G11" s="103"/>
      <c r="H11" s="103"/>
      <c r="I11" s="103"/>
      <c r="M11" s="95" t="s">
        <v>589</v>
      </c>
      <c r="N11" s="95"/>
      <c r="O11" s="95"/>
      <c r="P11" s="95"/>
    </row>
    <row r="12" spans="1:16" x14ac:dyDescent="0.25">
      <c r="A12" s="58" t="s">
        <v>188</v>
      </c>
      <c r="B12" s="58"/>
      <c r="C12" s="57">
        <v>13</v>
      </c>
      <c r="D12" s="58"/>
      <c r="E12" s="58"/>
      <c r="F12" s="104"/>
      <c r="G12" s="103"/>
      <c r="H12" s="103"/>
      <c r="I12" s="103"/>
      <c r="M12" s="102" t="s">
        <v>192</v>
      </c>
      <c r="N12" s="100" t="s">
        <v>632</v>
      </c>
      <c r="O12" s="100" t="s">
        <v>594</v>
      </c>
      <c r="P12" s="100" t="s">
        <v>596</v>
      </c>
    </row>
    <row r="13" spans="1:16" x14ac:dyDescent="0.25">
      <c r="A13" s="58" t="s">
        <v>189</v>
      </c>
      <c r="B13" s="58"/>
      <c r="C13" s="57">
        <v>13</v>
      </c>
      <c r="D13" s="58"/>
      <c r="E13" s="58"/>
      <c r="F13" s="104"/>
      <c r="G13" s="103"/>
      <c r="H13" s="103"/>
      <c r="I13" s="103"/>
      <c r="M13" s="96" t="s">
        <v>590</v>
      </c>
      <c r="N13" t="s">
        <v>633</v>
      </c>
      <c r="O13" t="s">
        <v>595</v>
      </c>
      <c r="P13" s="93">
        <v>44578</v>
      </c>
    </row>
    <row r="14" spans="1:16" x14ac:dyDescent="0.25">
      <c r="A14" s="58" t="s">
        <v>190</v>
      </c>
      <c r="B14" s="58"/>
      <c r="C14" s="57">
        <v>13</v>
      </c>
      <c r="D14" s="58"/>
      <c r="E14" s="58"/>
      <c r="F14" s="104"/>
      <c r="G14" s="103"/>
      <c r="H14" s="155"/>
      <c r="I14" s="103"/>
      <c r="M14" s="96" t="s">
        <v>591</v>
      </c>
      <c r="N14" t="s">
        <v>634</v>
      </c>
      <c r="O14" t="s">
        <v>595</v>
      </c>
      <c r="P14" s="93">
        <v>44582</v>
      </c>
    </row>
    <row r="15" spans="1:16" x14ac:dyDescent="0.25">
      <c r="A15" s="58" t="s">
        <v>191</v>
      </c>
      <c r="B15" s="58"/>
      <c r="C15" s="57">
        <v>13</v>
      </c>
      <c r="D15" s="58"/>
      <c r="E15" s="58"/>
      <c r="F15" s="104"/>
      <c r="G15" s="103"/>
      <c r="H15" s="103"/>
      <c r="I15" s="103"/>
      <c r="M15" s="96" t="s">
        <v>592</v>
      </c>
      <c r="N15" s="93" t="s">
        <v>635</v>
      </c>
      <c r="O15" t="s">
        <v>595</v>
      </c>
      <c r="P15" s="93">
        <v>44606</v>
      </c>
    </row>
    <row r="16" spans="1:16" x14ac:dyDescent="0.25">
      <c r="A16" s="59" t="s">
        <v>560</v>
      </c>
      <c r="B16" s="58"/>
      <c r="C16" s="57">
        <f>SUM(C3:C15)</f>
        <v>169</v>
      </c>
      <c r="D16" s="118">
        <f>SUM(D3:D15)</f>
        <v>9</v>
      </c>
      <c r="E16" s="118"/>
      <c r="F16" s="64" t="s">
        <v>562</v>
      </c>
      <c r="G16" s="67" t="s">
        <v>562</v>
      </c>
      <c r="H16" s="70" t="s">
        <v>562</v>
      </c>
      <c r="I16" s="70" t="s">
        <v>561</v>
      </c>
      <c r="J16" s="71"/>
      <c r="M16" s="96" t="s">
        <v>593</v>
      </c>
      <c r="N16" s="93" t="s">
        <v>636</v>
      </c>
      <c r="O16" s="14" t="s">
        <v>595</v>
      </c>
      <c r="P16" s="94">
        <v>44608</v>
      </c>
    </row>
    <row r="17" spans="1:17" s="14" customFormat="1" x14ac:dyDescent="0.25">
      <c r="A17" s="60" t="s">
        <v>192</v>
      </c>
      <c r="B17" s="60"/>
      <c r="C17" s="60"/>
      <c r="D17" s="60"/>
      <c r="E17" s="60"/>
      <c r="F17" s="65" t="s">
        <v>204</v>
      </c>
      <c r="G17" s="68" t="s">
        <v>206</v>
      </c>
      <c r="H17" s="68" t="s">
        <v>204</v>
      </c>
      <c r="I17" s="68" t="s">
        <v>206</v>
      </c>
      <c r="J17" s="54"/>
      <c r="M17" s="99" t="s">
        <v>178</v>
      </c>
      <c r="N17" s="100"/>
      <c r="O17" s="101"/>
      <c r="P17" s="101"/>
      <c r="Q17"/>
    </row>
    <row r="18" spans="1:17" s="14" customFormat="1" x14ac:dyDescent="0.25">
      <c r="A18" s="58" t="s">
        <v>193</v>
      </c>
      <c r="B18" s="58"/>
      <c r="C18" s="58">
        <v>13</v>
      </c>
      <c r="D18" s="58">
        <v>2</v>
      </c>
      <c r="E18" s="58"/>
      <c r="F18" s="105"/>
      <c r="G18" s="106"/>
      <c r="H18" s="106"/>
      <c r="I18" s="106"/>
      <c r="J18" s="54"/>
      <c r="L18"/>
      <c r="M18" s="96" t="s">
        <v>590</v>
      </c>
      <c r="N18" s="14" t="s">
        <v>633</v>
      </c>
      <c r="O18" s="14" t="s">
        <v>595</v>
      </c>
      <c r="P18" s="94">
        <v>44579</v>
      </c>
    </row>
    <row r="19" spans="1:17" s="14" customFormat="1" x14ac:dyDescent="0.25">
      <c r="A19" s="58" t="s">
        <v>194</v>
      </c>
      <c r="B19" s="58"/>
      <c r="C19" s="58">
        <v>13</v>
      </c>
      <c r="D19" s="58">
        <v>3</v>
      </c>
      <c r="E19" s="58"/>
      <c r="F19" s="105"/>
      <c r="G19" s="106"/>
      <c r="H19" s="106"/>
      <c r="I19" s="106"/>
      <c r="J19" s="54"/>
      <c r="M19" s="96" t="s">
        <v>591</v>
      </c>
      <c r="N19" s="94" t="s">
        <v>634</v>
      </c>
      <c r="O19" s="14" t="s">
        <v>595</v>
      </c>
      <c r="P19" s="94">
        <v>44592</v>
      </c>
    </row>
    <row r="20" spans="1:17" s="14" customFormat="1" x14ac:dyDescent="0.25">
      <c r="A20" s="58" t="s">
        <v>195</v>
      </c>
      <c r="B20" s="58"/>
      <c r="C20" s="58">
        <v>13</v>
      </c>
      <c r="D20" s="58">
        <v>2</v>
      </c>
      <c r="E20" s="58"/>
      <c r="F20" s="105"/>
      <c r="G20" s="106"/>
      <c r="H20" s="106"/>
      <c r="I20" s="106"/>
      <c r="J20" s="54"/>
      <c r="K20" s="74"/>
      <c r="L20" s="74"/>
      <c r="M20" s="96" t="s">
        <v>592</v>
      </c>
      <c r="N20" s="94" t="s">
        <v>635</v>
      </c>
      <c r="O20" s="14" t="s">
        <v>231</v>
      </c>
      <c r="P20" s="94">
        <v>44603</v>
      </c>
      <c r="Q20" s="14" t="s">
        <v>968</v>
      </c>
    </row>
    <row r="21" spans="1:17" s="14" customFormat="1" x14ac:dyDescent="0.25">
      <c r="A21" s="58" t="s">
        <v>196</v>
      </c>
      <c r="B21" s="58"/>
      <c r="C21" s="58">
        <v>13</v>
      </c>
      <c r="D21" s="58">
        <v>2</v>
      </c>
      <c r="E21" s="58"/>
      <c r="F21" s="105"/>
      <c r="G21" s="106"/>
      <c r="H21" s="106"/>
      <c r="I21" s="106"/>
      <c r="J21" s="54"/>
      <c r="M21" s="15" t="s">
        <v>593</v>
      </c>
      <c r="N21" s="94" t="s">
        <v>636</v>
      </c>
      <c r="O21" s="14" t="s">
        <v>231</v>
      </c>
      <c r="P21" s="94"/>
    </row>
    <row r="22" spans="1:17" s="14" customFormat="1" x14ac:dyDescent="0.25">
      <c r="A22" s="58" t="s">
        <v>38</v>
      </c>
      <c r="B22" s="58"/>
      <c r="C22" s="58">
        <v>13</v>
      </c>
      <c r="D22" s="58">
        <v>16</v>
      </c>
      <c r="E22" s="58"/>
      <c r="F22" s="105"/>
      <c r="G22" s="106"/>
      <c r="H22" s="106"/>
      <c r="I22" s="106"/>
      <c r="J22" s="54"/>
    </row>
    <row r="23" spans="1:17" s="14" customFormat="1" x14ac:dyDescent="0.25">
      <c r="A23" s="58" t="s">
        <v>100</v>
      </c>
      <c r="B23" s="58"/>
      <c r="C23" s="58">
        <v>13</v>
      </c>
      <c r="D23" s="58">
        <v>22</v>
      </c>
      <c r="E23" s="58"/>
      <c r="F23" s="105"/>
      <c r="G23" s="106"/>
      <c r="H23" s="106"/>
      <c r="I23" s="188"/>
      <c r="J23" s="54"/>
    </row>
    <row r="24" spans="1:17" s="14" customFormat="1" x14ac:dyDescent="0.25">
      <c r="A24" s="58" t="s">
        <v>197</v>
      </c>
      <c r="B24" s="58"/>
      <c r="C24" s="58">
        <v>13</v>
      </c>
      <c r="D24" s="58"/>
      <c r="E24" s="58"/>
      <c r="F24" s="105"/>
      <c r="G24" s="106"/>
      <c r="H24" s="106"/>
      <c r="I24" s="106"/>
      <c r="J24" s="54"/>
    </row>
    <row r="25" spans="1:17" s="14" customFormat="1" x14ac:dyDescent="0.25">
      <c r="A25" s="58" t="s">
        <v>144</v>
      </c>
      <c r="B25" s="58"/>
      <c r="C25" s="58">
        <v>13</v>
      </c>
      <c r="D25" s="58"/>
      <c r="E25" s="58"/>
      <c r="F25" s="105"/>
      <c r="G25" s="106"/>
      <c r="H25" s="106"/>
      <c r="I25" s="106"/>
      <c r="J25" s="54"/>
    </row>
    <row r="26" spans="1:17" s="14" customFormat="1" x14ac:dyDescent="0.25">
      <c r="A26" s="58" t="s">
        <v>198</v>
      </c>
      <c r="B26" s="58"/>
      <c r="C26" s="58">
        <v>13</v>
      </c>
      <c r="D26" s="58"/>
      <c r="E26" s="58"/>
      <c r="F26" s="105"/>
      <c r="G26" s="106"/>
      <c r="H26" s="106"/>
      <c r="I26" s="106"/>
      <c r="J26" s="54"/>
      <c r="L26" s="14" t="s">
        <v>1018</v>
      </c>
    </row>
    <row r="27" spans="1:17" s="14" customFormat="1" x14ac:dyDescent="0.25">
      <c r="A27" s="58" t="s">
        <v>199</v>
      </c>
      <c r="B27" s="58"/>
      <c r="C27" s="58">
        <v>13</v>
      </c>
      <c r="D27" s="58"/>
      <c r="E27" s="58"/>
      <c r="F27" s="105"/>
      <c r="G27" s="106"/>
      <c r="H27" s="106"/>
      <c r="I27" s="106"/>
      <c r="J27" s="54"/>
    </row>
    <row r="28" spans="1:17" s="14" customFormat="1" x14ac:dyDescent="0.25">
      <c r="A28" s="58" t="s">
        <v>200</v>
      </c>
      <c r="B28" s="58"/>
      <c r="C28" s="58">
        <v>13</v>
      </c>
      <c r="D28" s="58"/>
      <c r="E28" s="58"/>
      <c r="F28" s="105"/>
      <c r="G28" s="106"/>
      <c r="H28" s="106"/>
      <c r="I28" s="106"/>
      <c r="J28" s="54"/>
    </row>
    <row r="29" spans="1:17" s="14" customFormat="1" x14ac:dyDescent="0.25">
      <c r="A29" s="58" t="s">
        <v>201</v>
      </c>
      <c r="B29" s="58"/>
      <c r="C29" s="58">
        <v>13</v>
      </c>
      <c r="D29" s="58">
        <v>3</v>
      </c>
      <c r="E29" s="58"/>
      <c r="F29" s="105"/>
      <c r="G29" s="106"/>
      <c r="H29" s="106"/>
      <c r="I29" s="106"/>
      <c r="J29" s="54"/>
    </row>
    <row r="30" spans="1:17" s="14" customFormat="1" x14ac:dyDescent="0.25">
      <c r="A30" s="58" t="s">
        <v>202</v>
      </c>
      <c r="B30" s="58"/>
      <c r="C30" s="58">
        <v>13</v>
      </c>
      <c r="D30" s="58"/>
      <c r="E30" s="58"/>
      <c r="F30" s="105"/>
      <c r="G30" s="106"/>
      <c r="H30" s="106"/>
      <c r="I30" s="106"/>
      <c r="J30" s="54"/>
    </row>
    <row r="31" spans="1:17" s="14" customFormat="1" x14ac:dyDescent="0.25">
      <c r="A31" s="58" t="s">
        <v>203</v>
      </c>
      <c r="B31" s="58"/>
      <c r="C31" s="58">
        <v>13</v>
      </c>
      <c r="D31" s="58"/>
      <c r="E31" s="58"/>
      <c r="F31" s="105"/>
      <c r="G31" s="106"/>
      <c r="H31" s="106"/>
      <c r="I31" s="106"/>
      <c r="J31" s="54"/>
      <c r="P31"/>
    </row>
    <row r="32" spans="1:17" x14ac:dyDescent="0.25">
      <c r="A32" s="58" t="s">
        <v>246</v>
      </c>
      <c r="B32" s="58"/>
      <c r="C32" s="58">
        <v>13</v>
      </c>
      <c r="D32" s="58"/>
      <c r="E32" s="58"/>
      <c r="F32" s="104"/>
      <c r="G32" s="103"/>
      <c r="H32" s="103"/>
      <c r="I32" s="103"/>
      <c r="L32" s="14"/>
      <c r="M32" s="54"/>
      <c r="N32" s="54"/>
      <c r="O32" s="54"/>
      <c r="P32" s="15"/>
    </row>
    <row r="33" spans="1:16" s="15" customFormat="1" x14ac:dyDescent="0.25">
      <c r="A33" s="61" t="s">
        <v>564</v>
      </c>
      <c r="B33" s="119"/>
      <c r="C33" s="119">
        <f>SUM(C18:C32)</f>
        <v>195</v>
      </c>
      <c r="D33" s="119">
        <f>SUM(D18:D32)</f>
        <v>50</v>
      </c>
      <c r="E33" s="119"/>
      <c r="F33" s="64" t="s">
        <v>563</v>
      </c>
      <c r="G33" s="69" t="s">
        <v>563</v>
      </c>
      <c r="H33" s="69" t="s">
        <v>563</v>
      </c>
      <c r="I33" s="69" t="s">
        <v>563</v>
      </c>
      <c r="L33" s="54"/>
      <c r="M33" s="14"/>
      <c r="N33"/>
      <c r="O33"/>
      <c r="P33"/>
    </row>
    <row r="34" spans="1:16" x14ac:dyDescent="0.25">
      <c r="A34" s="60" t="s">
        <v>207</v>
      </c>
      <c r="B34" s="60"/>
      <c r="C34" s="60"/>
      <c r="D34" s="60"/>
      <c r="E34" s="60"/>
      <c r="F34" s="65" t="s">
        <v>204</v>
      </c>
      <c r="G34" s="68" t="s">
        <v>206</v>
      </c>
      <c r="H34" s="68" t="s">
        <v>204</v>
      </c>
      <c r="I34" s="68" t="s">
        <v>206</v>
      </c>
      <c r="J34" s="54"/>
      <c r="L34" s="14"/>
      <c r="M34" s="14"/>
    </row>
    <row r="35" spans="1:16" x14ac:dyDescent="0.25">
      <c r="A35" s="62" t="s">
        <v>208</v>
      </c>
      <c r="B35" s="62" t="s">
        <v>1071</v>
      </c>
      <c r="C35" s="62"/>
      <c r="D35" s="62"/>
      <c r="E35" s="62"/>
      <c r="F35" s="104"/>
      <c r="G35" s="103"/>
      <c r="H35" s="103"/>
      <c r="I35" s="103"/>
    </row>
    <row r="36" spans="1:16" x14ac:dyDescent="0.25">
      <c r="A36" s="62" t="s">
        <v>209</v>
      </c>
      <c r="B36" s="62" t="s">
        <v>1071</v>
      </c>
      <c r="C36" s="62"/>
      <c r="D36" s="62"/>
      <c r="E36" s="62"/>
      <c r="F36" s="104"/>
      <c r="G36" s="103"/>
      <c r="H36" s="103"/>
      <c r="I36" s="103"/>
    </row>
    <row r="37" spans="1:16" x14ac:dyDescent="0.25">
      <c r="A37" s="62" t="s">
        <v>210</v>
      </c>
      <c r="B37" s="62" t="s">
        <v>1106</v>
      </c>
      <c r="C37" s="62"/>
      <c r="D37" s="62"/>
      <c r="E37" s="62"/>
      <c r="F37" s="104"/>
      <c r="G37" s="103"/>
      <c r="H37" s="103"/>
      <c r="I37" s="103"/>
    </row>
    <row r="38" spans="1:16" x14ac:dyDescent="0.25">
      <c r="A38" s="62" t="s">
        <v>211</v>
      </c>
      <c r="B38" s="62" t="s">
        <v>1106</v>
      </c>
      <c r="C38" s="62"/>
      <c r="D38" s="62"/>
      <c r="E38" s="62"/>
      <c r="F38" s="104"/>
      <c r="G38" s="103"/>
      <c r="H38" s="103"/>
      <c r="I38" s="103"/>
    </row>
    <row r="39" spans="1:16" x14ac:dyDescent="0.25">
      <c r="A39" s="62" t="s">
        <v>212</v>
      </c>
      <c r="B39" s="62" t="s">
        <v>1071</v>
      </c>
      <c r="C39" s="62"/>
      <c r="D39" s="62"/>
      <c r="E39" s="62"/>
      <c r="F39" s="104"/>
      <c r="G39" s="103"/>
      <c r="H39" s="103"/>
      <c r="I39" s="103"/>
    </row>
    <row r="40" spans="1:16" x14ac:dyDescent="0.25">
      <c r="A40" s="62" t="s">
        <v>213</v>
      </c>
      <c r="B40" s="62" t="s">
        <v>1071</v>
      </c>
      <c r="C40" s="62"/>
      <c r="D40" s="62"/>
      <c r="E40" s="62"/>
      <c r="F40" s="104"/>
      <c r="G40" s="103"/>
      <c r="H40" s="103"/>
      <c r="I40" s="103"/>
    </row>
    <row r="41" spans="1:16" x14ac:dyDescent="0.25">
      <c r="A41" s="62" t="s">
        <v>214</v>
      </c>
      <c r="B41" s="62" t="s">
        <v>1071</v>
      </c>
      <c r="C41" s="62"/>
      <c r="D41" s="62"/>
      <c r="E41" s="62"/>
      <c r="F41" s="104"/>
      <c r="G41" s="103"/>
      <c r="H41" s="103"/>
      <c r="I41" s="103"/>
    </row>
    <row r="42" spans="1:16" x14ac:dyDescent="0.25">
      <c r="A42" s="62" t="s">
        <v>215</v>
      </c>
      <c r="B42" s="62" t="s">
        <v>1071</v>
      </c>
      <c r="C42" s="62"/>
      <c r="D42" s="62"/>
      <c r="E42" s="62"/>
      <c r="F42" s="104"/>
      <c r="G42" s="103"/>
      <c r="H42" s="103"/>
      <c r="I42" s="103"/>
    </row>
    <row r="43" spans="1:16" x14ac:dyDescent="0.25">
      <c r="A43" s="62" t="s">
        <v>216</v>
      </c>
      <c r="B43" s="62" t="s">
        <v>1071</v>
      </c>
      <c r="C43" s="62"/>
      <c r="D43" s="62"/>
      <c r="E43" s="62"/>
      <c r="F43" s="104"/>
      <c r="G43" s="103"/>
      <c r="H43" s="103"/>
      <c r="I43" s="103"/>
    </row>
    <row r="44" spans="1:16" x14ac:dyDescent="0.25">
      <c r="A44" s="62" t="s">
        <v>217</v>
      </c>
      <c r="B44" s="62" t="s">
        <v>1071</v>
      </c>
      <c r="C44" s="62"/>
      <c r="D44" s="62"/>
      <c r="E44" s="62"/>
      <c r="F44" s="104"/>
      <c r="G44" s="103"/>
      <c r="H44" s="103"/>
      <c r="I44" s="103"/>
    </row>
    <row r="45" spans="1:16" x14ac:dyDescent="0.25">
      <c r="A45" s="62" t="s">
        <v>218</v>
      </c>
      <c r="B45" s="62" t="s">
        <v>1071</v>
      </c>
      <c r="C45" s="62"/>
      <c r="D45" s="62"/>
      <c r="E45" s="62"/>
      <c r="F45" s="104"/>
      <c r="G45" s="103"/>
      <c r="H45" s="103"/>
      <c r="I45" s="103"/>
    </row>
    <row r="46" spans="1:16" x14ac:dyDescent="0.25">
      <c r="A46" s="62" t="s">
        <v>219</v>
      </c>
      <c r="B46" s="62" t="s">
        <v>1106</v>
      </c>
      <c r="C46" s="62"/>
      <c r="D46" s="62"/>
      <c r="E46" s="62"/>
      <c r="F46" s="104"/>
      <c r="G46" s="103"/>
      <c r="H46" s="103"/>
      <c r="I46" s="103"/>
    </row>
    <row r="47" spans="1:16" x14ac:dyDescent="0.25">
      <c r="A47" s="62" t="s">
        <v>220</v>
      </c>
      <c r="B47" s="62" t="s">
        <v>1106</v>
      </c>
      <c r="C47" s="62"/>
      <c r="D47" s="62"/>
      <c r="E47" s="62"/>
      <c r="F47" s="104"/>
      <c r="G47" s="103"/>
      <c r="H47" s="103"/>
      <c r="I47" s="103"/>
    </row>
    <row r="48" spans="1:16" x14ac:dyDescent="0.25">
      <c r="A48" s="62" t="s">
        <v>221</v>
      </c>
      <c r="B48" s="62" t="s">
        <v>1106</v>
      </c>
      <c r="C48" s="62"/>
      <c r="D48" s="62"/>
      <c r="E48" s="62"/>
      <c r="F48" s="104"/>
      <c r="G48" s="103"/>
      <c r="H48" s="103"/>
      <c r="I48" s="103"/>
    </row>
    <row r="49" spans="1:9" x14ac:dyDescent="0.25">
      <c r="A49" s="62" t="s">
        <v>222</v>
      </c>
      <c r="B49" s="62" t="s">
        <v>1106</v>
      </c>
      <c r="C49" s="62"/>
      <c r="D49" s="62"/>
      <c r="E49" s="62"/>
      <c r="F49" s="104"/>
      <c r="G49" s="103"/>
      <c r="H49" s="103"/>
      <c r="I49" s="103"/>
    </row>
    <row r="50" spans="1:9" x14ac:dyDescent="0.25">
      <c r="A50" s="62" t="s">
        <v>223</v>
      </c>
      <c r="B50" s="62" t="s">
        <v>1071</v>
      </c>
      <c r="C50" s="62"/>
      <c r="D50" s="62"/>
      <c r="E50" s="62"/>
      <c r="F50" s="104"/>
      <c r="G50" s="103"/>
      <c r="H50" s="103"/>
      <c r="I50" s="103"/>
    </row>
    <row r="51" spans="1:9" x14ac:dyDescent="0.25">
      <c r="A51" s="62" t="s">
        <v>224</v>
      </c>
      <c r="B51" s="62" t="s">
        <v>1071</v>
      </c>
      <c r="C51" s="62"/>
      <c r="D51" s="62"/>
      <c r="E51" s="62"/>
      <c r="F51" s="104"/>
      <c r="G51" s="103"/>
      <c r="H51" s="103"/>
      <c r="I51" s="103"/>
    </row>
    <row r="52" spans="1:9" x14ac:dyDescent="0.25">
      <c r="A52" s="62" t="s">
        <v>225</v>
      </c>
      <c r="B52" s="62" t="s">
        <v>1106</v>
      </c>
      <c r="C52" s="62"/>
      <c r="D52" s="62"/>
      <c r="E52" s="62"/>
      <c r="F52" s="104"/>
      <c r="G52" s="103"/>
      <c r="H52" s="103"/>
      <c r="I52" s="103"/>
    </row>
    <row r="53" spans="1:9" x14ac:dyDescent="0.25">
      <c r="A53" s="62" t="s">
        <v>226</v>
      </c>
      <c r="B53" s="62" t="s">
        <v>1071</v>
      </c>
      <c r="C53" s="62"/>
      <c r="D53" s="62"/>
      <c r="E53" s="62"/>
      <c r="F53" s="104"/>
      <c r="G53" s="103"/>
      <c r="H53" s="103"/>
      <c r="I53" s="103"/>
    </row>
    <row r="54" spans="1:9" x14ac:dyDescent="0.25">
      <c r="A54" s="62" t="s">
        <v>227</v>
      </c>
      <c r="B54" s="62" t="s">
        <v>1106</v>
      </c>
      <c r="C54" s="62"/>
      <c r="D54" s="62"/>
      <c r="E54" s="62"/>
      <c r="F54" s="104"/>
      <c r="G54" s="103"/>
      <c r="H54" s="103"/>
      <c r="I54" s="103"/>
    </row>
    <row r="55" spans="1:9" x14ac:dyDescent="0.25">
      <c r="A55" s="62" t="s">
        <v>1107</v>
      </c>
      <c r="B55" s="62" t="s">
        <v>1106</v>
      </c>
      <c r="C55" s="62"/>
      <c r="D55" s="62"/>
      <c r="E55" s="62"/>
      <c r="F55" s="104"/>
      <c r="G55" s="103"/>
      <c r="H55" s="103"/>
      <c r="I55" s="103"/>
    </row>
    <row r="56" spans="1:9" x14ac:dyDescent="0.25">
      <c r="A56" s="62" t="s">
        <v>229</v>
      </c>
      <c r="B56" s="62" t="s">
        <v>1106</v>
      </c>
      <c r="C56" s="62"/>
      <c r="D56" s="62"/>
      <c r="E56" s="62"/>
      <c r="F56" s="104"/>
      <c r="G56" s="103"/>
      <c r="H56" s="103"/>
      <c r="I56" s="103"/>
    </row>
    <row r="57" spans="1:9" ht="20.25" x14ac:dyDescent="0.25">
      <c r="A57" s="63"/>
      <c r="B57" s="63"/>
      <c r="C57" s="63"/>
      <c r="D57" s="63"/>
      <c r="E57" s="63"/>
    </row>
  </sheetData>
  <mergeCells count="4">
    <mergeCell ref="F1:G1"/>
    <mergeCell ref="H1:I1"/>
    <mergeCell ref="N5:O5"/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B1" workbookViewId="0">
      <selection activeCell="B20" sqref="B20"/>
    </sheetView>
  </sheetViews>
  <sheetFormatPr defaultRowHeight="15" x14ac:dyDescent="0.25"/>
  <cols>
    <col min="1" max="1" width="49" style="19" bestFit="1" customWidth="1"/>
    <col min="2" max="2" width="87.7109375" style="196" bestFit="1" customWidth="1"/>
    <col min="3" max="3" width="61.42578125" style="195" customWidth="1"/>
    <col min="4" max="4" width="25.7109375" bestFit="1" customWidth="1"/>
    <col min="5" max="5" width="33.28515625" customWidth="1"/>
  </cols>
  <sheetData>
    <row r="1" spans="1:5" x14ac:dyDescent="0.25">
      <c r="A1" s="190" t="s">
        <v>178</v>
      </c>
      <c r="B1" s="191" t="s">
        <v>1028</v>
      </c>
      <c r="C1" s="192" t="s">
        <v>1029</v>
      </c>
    </row>
    <row r="2" spans="1:5" ht="157.5" x14ac:dyDescent="0.25">
      <c r="A2" s="193" t="s">
        <v>179</v>
      </c>
      <c r="B2" s="194" t="s">
        <v>1030</v>
      </c>
      <c r="C2" s="195" t="s">
        <v>1031</v>
      </c>
      <c r="E2" s="195" t="s">
        <v>1032</v>
      </c>
    </row>
    <row r="3" spans="1:5" x14ac:dyDescent="0.25">
      <c r="A3" s="193" t="s">
        <v>180</v>
      </c>
      <c r="B3" s="196" t="s">
        <v>1033</v>
      </c>
      <c r="C3" s="195" t="s">
        <v>286</v>
      </c>
    </row>
    <row r="4" spans="1:5" ht="78.75" x14ac:dyDescent="0.25">
      <c r="A4" s="193" t="s">
        <v>181</v>
      </c>
      <c r="B4" s="197" t="s">
        <v>1034</v>
      </c>
      <c r="C4" s="195" t="s">
        <v>1035</v>
      </c>
      <c r="D4" t="s">
        <v>1036</v>
      </c>
    </row>
    <row r="5" spans="1:5" ht="22.5" x14ac:dyDescent="0.25">
      <c r="A5" s="193" t="s">
        <v>182</v>
      </c>
      <c r="B5" s="197" t="s">
        <v>1037</v>
      </c>
      <c r="C5" s="195" t="s">
        <v>1038</v>
      </c>
    </row>
    <row r="6" spans="1:5" ht="67.5" x14ac:dyDescent="0.25">
      <c r="A6" s="193" t="s">
        <v>183</v>
      </c>
      <c r="B6" s="197" t="s">
        <v>1039</v>
      </c>
      <c r="C6" s="195" t="s">
        <v>1040</v>
      </c>
    </row>
    <row r="7" spans="1:5" x14ac:dyDescent="0.25">
      <c r="A7" s="193" t="s">
        <v>184</v>
      </c>
      <c r="B7" s="196" t="s">
        <v>1033</v>
      </c>
      <c r="C7" s="195" t="s">
        <v>286</v>
      </c>
    </row>
    <row r="8" spans="1:5" x14ac:dyDescent="0.25">
      <c r="A8" s="193" t="s">
        <v>185</v>
      </c>
      <c r="B8" s="196" t="s">
        <v>1033</v>
      </c>
      <c r="C8" s="195" t="s">
        <v>286</v>
      </c>
    </row>
    <row r="9" spans="1:5" ht="22.5" x14ac:dyDescent="0.25">
      <c r="A9" s="193" t="s">
        <v>186</v>
      </c>
      <c r="B9" s="196" t="s">
        <v>1033</v>
      </c>
      <c r="C9" s="195" t="s">
        <v>1041</v>
      </c>
    </row>
    <row r="10" spans="1:5" ht="45" x14ac:dyDescent="0.25">
      <c r="A10" s="193" t="s">
        <v>187</v>
      </c>
      <c r="B10" s="196" t="s">
        <v>1033</v>
      </c>
      <c r="C10" s="195" t="s">
        <v>1042</v>
      </c>
    </row>
    <row r="11" spans="1:5" ht="45" x14ac:dyDescent="0.25">
      <c r="A11" s="193" t="s">
        <v>188</v>
      </c>
      <c r="B11" s="196" t="s">
        <v>1033</v>
      </c>
      <c r="C11" s="195" t="s">
        <v>1043</v>
      </c>
    </row>
    <row r="12" spans="1:5" ht="45" x14ac:dyDescent="0.25">
      <c r="A12" s="193" t="s">
        <v>189</v>
      </c>
      <c r="B12" s="196" t="s">
        <v>1033</v>
      </c>
      <c r="C12" s="195" t="s">
        <v>1044</v>
      </c>
    </row>
    <row r="13" spans="1:5" ht="22.5" x14ac:dyDescent="0.25">
      <c r="A13" s="193" t="s">
        <v>190</v>
      </c>
      <c r="B13" s="197" t="s">
        <v>1045</v>
      </c>
      <c r="C13" s="195" t="s">
        <v>286</v>
      </c>
    </row>
    <row r="14" spans="1:5" ht="22.5" x14ac:dyDescent="0.25">
      <c r="A14" s="193" t="s">
        <v>191</v>
      </c>
      <c r="B14" s="197" t="s">
        <v>1046</v>
      </c>
      <c r="C14" s="195" t="s">
        <v>286</v>
      </c>
    </row>
    <row r="15" spans="1:5" x14ac:dyDescent="0.25">
      <c r="A15" s="198"/>
    </row>
    <row r="16" spans="1:5" s="202" customFormat="1" x14ac:dyDescent="0.25">
      <c r="A16" s="199" t="s">
        <v>192</v>
      </c>
      <c r="B16" s="200"/>
      <c r="C16" s="201"/>
    </row>
    <row r="17" spans="1:3" x14ac:dyDescent="0.25">
      <c r="A17" s="193" t="s">
        <v>193</v>
      </c>
      <c r="B17" s="196" t="s">
        <v>1033</v>
      </c>
      <c r="C17" s="195" t="s">
        <v>286</v>
      </c>
    </row>
    <row r="18" spans="1:3" x14ac:dyDescent="0.25">
      <c r="A18" s="193" t="s">
        <v>194</v>
      </c>
      <c r="B18" s="196" t="s">
        <v>1033</v>
      </c>
      <c r="C18" s="195" t="s">
        <v>286</v>
      </c>
    </row>
    <row r="19" spans="1:3" x14ac:dyDescent="0.25">
      <c r="A19" s="193" t="s">
        <v>195</v>
      </c>
      <c r="B19" s="196" t="s">
        <v>1033</v>
      </c>
      <c r="C19" s="195" t="s">
        <v>286</v>
      </c>
    </row>
    <row r="20" spans="1:3" x14ac:dyDescent="0.25">
      <c r="A20" s="193" t="s">
        <v>196</v>
      </c>
      <c r="B20" s="196" t="s">
        <v>1033</v>
      </c>
      <c r="C20" s="195" t="s">
        <v>286</v>
      </c>
    </row>
    <row r="21" spans="1:3" ht="22.5" x14ac:dyDescent="0.25">
      <c r="A21" s="193" t="s">
        <v>38</v>
      </c>
      <c r="B21" s="203" t="s">
        <v>1047</v>
      </c>
      <c r="C21" s="195" t="s">
        <v>1048</v>
      </c>
    </row>
    <row r="22" spans="1:3" ht="22.5" x14ac:dyDescent="0.25">
      <c r="A22" s="193" t="s">
        <v>100</v>
      </c>
      <c r="B22" s="203" t="s">
        <v>1049</v>
      </c>
      <c r="C22" s="195" t="s">
        <v>1050</v>
      </c>
    </row>
    <row r="23" spans="1:3" x14ac:dyDescent="0.25">
      <c r="A23" s="193" t="s">
        <v>197</v>
      </c>
      <c r="B23" s="196" t="s">
        <v>1033</v>
      </c>
      <c r="C23" s="195" t="s">
        <v>1051</v>
      </c>
    </row>
    <row r="24" spans="1:3" x14ac:dyDescent="0.25">
      <c r="A24" s="193" t="s">
        <v>144</v>
      </c>
      <c r="B24" s="196" t="s">
        <v>1033</v>
      </c>
      <c r="C24" s="195" t="s">
        <v>1051</v>
      </c>
    </row>
    <row r="25" spans="1:3" x14ac:dyDescent="0.25">
      <c r="A25" s="193" t="s">
        <v>198</v>
      </c>
      <c r="B25" s="196" t="s">
        <v>1052</v>
      </c>
      <c r="C25" s="195" t="s">
        <v>1053</v>
      </c>
    </row>
    <row r="26" spans="1:3" x14ac:dyDescent="0.25">
      <c r="A26" s="193" t="s">
        <v>199</v>
      </c>
      <c r="B26" s="196" t="s">
        <v>1033</v>
      </c>
      <c r="C26" s="195" t="s">
        <v>1051</v>
      </c>
    </row>
    <row r="27" spans="1:3" x14ac:dyDescent="0.25">
      <c r="A27" s="193" t="s">
        <v>200</v>
      </c>
      <c r="B27" s="196" t="s">
        <v>1033</v>
      </c>
      <c r="C27" s="195" t="s">
        <v>1051</v>
      </c>
    </row>
    <row r="28" spans="1:3" x14ac:dyDescent="0.25">
      <c r="A28" s="193" t="s">
        <v>201</v>
      </c>
      <c r="B28" s="196" t="s">
        <v>1033</v>
      </c>
      <c r="C28" s="195" t="s">
        <v>286</v>
      </c>
    </row>
    <row r="29" spans="1:3" x14ac:dyDescent="0.25">
      <c r="A29" s="193" t="s">
        <v>202</v>
      </c>
      <c r="B29" s="196" t="s">
        <v>1033</v>
      </c>
      <c r="C29" s="195" t="s">
        <v>1051</v>
      </c>
    </row>
    <row r="30" spans="1:3" x14ac:dyDescent="0.25">
      <c r="A30" s="193" t="s">
        <v>203</v>
      </c>
      <c r="B30" s="196" t="s">
        <v>1033</v>
      </c>
      <c r="C30" s="195" t="s">
        <v>1051</v>
      </c>
    </row>
    <row r="31" spans="1:3" x14ac:dyDescent="0.25">
      <c r="A31" s="193" t="s">
        <v>246</v>
      </c>
      <c r="B31" s="196" t="s">
        <v>1033</v>
      </c>
      <c r="C31" s="195" t="s">
        <v>1051</v>
      </c>
    </row>
    <row r="32" spans="1:3" x14ac:dyDescent="0.25">
      <c r="A32" s="204" t="s">
        <v>564</v>
      </c>
    </row>
    <row r="33" spans="1:3" x14ac:dyDescent="0.25">
      <c r="A33" s="205" t="s">
        <v>207</v>
      </c>
      <c r="B33" s="191"/>
      <c r="C33" s="192"/>
    </row>
    <row r="34" spans="1:3" ht="22.5" x14ac:dyDescent="0.25">
      <c r="A34" s="19" t="s">
        <v>1054</v>
      </c>
      <c r="B34" s="197" t="s">
        <v>1055</v>
      </c>
    </row>
    <row r="35" spans="1:3" ht="56.25" x14ac:dyDescent="0.25">
      <c r="B35" s="197" t="s">
        <v>1056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RO-service layer-spec</vt:lpstr>
      <vt:lpstr>RO-OAM layer-spec</vt:lpstr>
      <vt:lpstr>RO-general descriptions</vt:lpstr>
      <vt:lpstr>RO-update</vt:lpstr>
      <vt:lpstr>forwardings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2021-12-15T13:19:20Z</dcterms:created>
  <dcterms:modified xsi:type="dcterms:W3CDTF">2022-04-04T18:46:10Z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1639575915</vt:lpwstr>
  </property>
  <property fmtid="{D5CDD505-2E9C-101B-9397-08002B2CF9AE}" pid="5" name="DLPManualFileClassificationVersion">
    <vt:lpwstr>11.6.0.76</vt:lpwstr>
  </property>
</Properties>
</file>