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00759329\Desktop\Telefonica\ApplicationPattern\ApplicationPattern_v2\testSuites_docs\"/>
    </mc:Choice>
  </mc:AlternateContent>
  <xr:revisionPtr revIDLastSave="0" documentId="13_ncr:1_{F61C76AF-80A6-4393-A56F-9DCD7E773315}" xr6:coauthVersionLast="47" xr6:coauthVersionMax="47" xr10:uidLastSave="{00000000-0000-0000-0000-000000000000}"/>
  <bookViews>
    <workbookView xWindow="-120" yWindow="-120" windowWidth="20730" windowHeight="11160" xr2:uid="{5C9BFFBC-C797-4681-8DC0-981A45E67C76}"/>
  </bookViews>
  <sheets>
    <sheet name="ServiceLaye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51" i="1" l="1"/>
  <c r="D175" i="1"/>
  <c r="D169" i="1"/>
  <c r="D163" i="1"/>
  <c r="D157" i="1"/>
  <c r="C175" i="1"/>
  <c r="C169" i="1"/>
  <c r="C163" i="1"/>
  <c r="C157" i="1"/>
  <c r="F136" i="1"/>
  <c r="F134" i="1"/>
  <c r="F133" i="1"/>
  <c r="N128" i="1"/>
  <c r="N131" i="1"/>
  <c r="M131" i="1"/>
  <c r="M128" i="1"/>
  <c r="F129" i="1"/>
  <c r="F128" i="1"/>
  <c r="F131" i="1"/>
  <c r="E131" i="1"/>
  <c r="E129" i="1"/>
  <c r="E128" i="1"/>
  <c r="D131" i="1"/>
  <c r="D129" i="1" l="1"/>
  <c r="D128" i="1"/>
  <c r="D122" i="1"/>
  <c r="D117" i="1"/>
  <c r="D112" i="1"/>
  <c r="D107" i="1"/>
  <c r="C122" i="1"/>
  <c r="C117" i="1"/>
  <c r="C112" i="1"/>
  <c r="C107" i="1"/>
  <c r="C102" i="1"/>
  <c r="D100" i="1"/>
  <c r="E100" i="1"/>
  <c r="F100" i="1"/>
  <c r="G100" i="1"/>
  <c r="H100" i="1"/>
  <c r="I100" i="1"/>
  <c r="J100" i="1"/>
  <c r="K100" i="1"/>
  <c r="L100" i="1"/>
  <c r="M100" i="1"/>
  <c r="N100" i="1"/>
  <c r="N71" i="1"/>
  <c r="M71" i="1"/>
  <c r="K71" i="1"/>
  <c r="L71" i="1"/>
  <c r="J71" i="1"/>
  <c r="I71" i="1"/>
  <c r="H67" i="1"/>
  <c r="I67" i="1"/>
  <c r="J67" i="1"/>
  <c r="K67" i="1"/>
  <c r="L67" i="1"/>
  <c r="M67" i="1"/>
  <c r="N67" i="1"/>
  <c r="G71" i="1"/>
  <c r="G67" i="1"/>
  <c r="F73" i="1"/>
  <c r="F67" i="1"/>
  <c r="F71" i="1"/>
  <c r="F69" i="1"/>
  <c r="E67" i="1"/>
  <c r="E69" i="1"/>
  <c r="C81" i="1"/>
  <c r="C77" i="1"/>
  <c r="C73" i="1"/>
  <c r="C69" i="1"/>
  <c r="D97" i="1"/>
  <c r="D93" i="1"/>
  <c r="D89" i="1"/>
  <c r="D85" i="1"/>
  <c r="D81" i="1"/>
  <c r="D77" i="1"/>
  <c r="D71" i="1"/>
  <c r="D69" i="1"/>
  <c r="D73" i="1"/>
  <c r="C71" i="1"/>
  <c r="M7" i="1"/>
  <c r="N7" i="1"/>
  <c r="M8" i="1"/>
  <c r="N8" i="1"/>
  <c r="M10" i="1"/>
  <c r="N10" i="1"/>
  <c r="M12" i="1"/>
  <c r="N12" i="1"/>
  <c r="N13" i="1"/>
  <c r="M14" i="1"/>
  <c r="N14" i="1"/>
  <c r="M16" i="1"/>
  <c r="N16" i="1"/>
  <c r="M18" i="1"/>
  <c r="N18" i="1"/>
  <c r="M20" i="1"/>
  <c r="N20" i="1"/>
  <c r="M22" i="1"/>
  <c r="N22" i="1"/>
  <c r="M24" i="1"/>
  <c r="N24" i="1"/>
  <c r="M26" i="1"/>
  <c r="N26" i="1"/>
  <c r="M28" i="1"/>
  <c r="N28" i="1"/>
  <c r="M30" i="1"/>
  <c r="N30" i="1"/>
  <c r="M32" i="1"/>
  <c r="N32" i="1"/>
  <c r="M36" i="1"/>
  <c r="N36" i="1"/>
  <c r="M40" i="1"/>
  <c r="N40" i="1"/>
  <c r="M42" i="1"/>
  <c r="N42" i="1"/>
  <c r="M47" i="1"/>
  <c r="N47" i="1"/>
  <c r="M59" i="1"/>
  <c r="N59" i="1"/>
  <c r="M66" i="1"/>
  <c r="N66" i="1"/>
  <c r="N5" i="1"/>
  <c r="N41" i="1" s="1"/>
  <c r="M5" i="1"/>
  <c r="J7" i="1"/>
  <c r="K7" i="1"/>
  <c r="L7" i="1"/>
  <c r="J8" i="1"/>
  <c r="K8" i="1"/>
  <c r="L8" i="1"/>
  <c r="J10" i="1"/>
  <c r="K10" i="1"/>
  <c r="L10" i="1"/>
  <c r="J12" i="1"/>
  <c r="K12" i="1"/>
  <c r="L12" i="1"/>
  <c r="J14" i="1"/>
  <c r="K14" i="1"/>
  <c r="L14" i="1"/>
  <c r="J16" i="1"/>
  <c r="K16" i="1"/>
  <c r="L16" i="1"/>
  <c r="J18" i="1"/>
  <c r="K18" i="1"/>
  <c r="L18" i="1"/>
  <c r="J20" i="1"/>
  <c r="K20" i="1"/>
  <c r="L20" i="1"/>
  <c r="J22" i="1"/>
  <c r="K22" i="1"/>
  <c r="L22" i="1"/>
  <c r="J24" i="1"/>
  <c r="K24" i="1"/>
  <c r="L24" i="1"/>
  <c r="J26" i="1"/>
  <c r="K26" i="1"/>
  <c r="L26" i="1"/>
  <c r="J28" i="1"/>
  <c r="K28" i="1"/>
  <c r="L28" i="1"/>
  <c r="J30" i="1"/>
  <c r="K30" i="1"/>
  <c r="L30" i="1"/>
  <c r="J32" i="1"/>
  <c r="K32" i="1"/>
  <c r="L32" i="1"/>
  <c r="J36" i="1"/>
  <c r="K36" i="1"/>
  <c r="L36" i="1"/>
  <c r="J40" i="1"/>
  <c r="K40" i="1"/>
  <c r="L40" i="1"/>
  <c r="J42" i="1"/>
  <c r="K42" i="1"/>
  <c r="L42" i="1"/>
  <c r="J47" i="1"/>
  <c r="K47" i="1"/>
  <c r="L47" i="1"/>
  <c r="J59" i="1"/>
  <c r="K59" i="1"/>
  <c r="L59" i="1"/>
  <c r="J66" i="1"/>
  <c r="K66" i="1"/>
  <c r="L66" i="1"/>
  <c r="L5" i="1"/>
  <c r="K5" i="1"/>
  <c r="J5" i="1"/>
  <c r="I5" i="1"/>
  <c r="I66" i="1"/>
  <c r="I59" i="1"/>
  <c r="I47" i="1"/>
  <c r="I42" i="1"/>
  <c r="I40" i="1"/>
  <c r="I36" i="1"/>
  <c r="I32" i="1"/>
  <c r="I30" i="1"/>
  <c r="I28" i="1"/>
  <c r="I26" i="1"/>
  <c r="I24" i="1"/>
  <c r="I22" i="1"/>
  <c r="I20" i="1"/>
  <c r="I18" i="1"/>
  <c r="I16" i="1"/>
  <c r="I14" i="1"/>
  <c r="I12" i="1"/>
  <c r="I10" i="1"/>
  <c r="I8" i="1"/>
  <c r="I7" i="1"/>
  <c r="H59" i="1"/>
  <c r="H55" i="1"/>
  <c r="H53" i="1"/>
  <c r="G59" i="1"/>
  <c r="G53" i="1"/>
  <c r="G47" i="1"/>
  <c r="H47" i="1"/>
  <c r="H42" i="1"/>
  <c r="H40" i="1"/>
  <c r="G40" i="1"/>
  <c r="G42" i="1"/>
  <c r="G10" i="1"/>
  <c r="H10" i="1"/>
  <c r="G12" i="1"/>
  <c r="H12" i="1"/>
  <c r="G14" i="1"/>
  <c r="H14" i="1"/>
  <c r="G16" i="1"/>
  <c r="H16" i="1"/>
  <c r="G18" i="1"/>
  <c r="H18" i="1"/>
  <c r="G20" i="1"/>
  <c r="H20" i="1"/>
  <c r="G22" i="1"/>
  <c r="H22" i="1"/>
  <c r="G24" i="1"/>
  <c r="H24" i="1"/>
  <c r="G26" i="1"/>
  <c r="G28" i="1"/>
  <c r="H28" i="1"/>
  <c r="G30" i="1"/>
  <c r="G32" i="1"/>
  <c r="H32" i="1"/>
  <c r="G36" i="1"/>
  <c r="H36" i="1"/>
  <c r="G7" i="1"/>
  <c r="H7" i="1"/>
  <c r="H5" i="1"/>
  <c r="H60" i="1" s="1"/>
  <c r="G5" i="1"/>
  <c r="G55" i="1" s="1"/>
  <c r="E59" i="1"/>
  <c r="F59" i="1"/>
  <c r="E60" i="1"/>
  <c r="F60" i="1"/>
  <c r="E64" i="1"/>
  <c r="F64" i="1"/>
  <c r="E66" i="1"/>
  <c r="F66" i="1"/>
  <c r="F8" i="1"/>
  <c r="F9" i="1"/>
  <c r="F10" i="1"/>
  <c r="F12" i="1"/>
  <c r="F13" i="1"/>
  <c r="F14" i="1"/>
  <c r="F16" i="1"/>
  <c r="F17" i="1"/>
  <c r="F18" i="1"/>
  <c r="F20" i="1"/>
  <c r="F21" i="1"/>
  <c r="F22" i="1"/>
  <c r="F24" i="1"/>
  <c r="F25" i="1"/>
  <c r="F26" i="1"/>
  <c r="F28" i="1"/>
  <c r="F29" i="1"/>
  <c r="F30" i="1"/>
  <c r="F32" i="1"/>
  <c r="F33" i="1"/>
  <c r="F36" i="1"/>
  <c r="F37" i="1"/>
  <c r="F40" i="1"/>
  <c r="F41" i="1"/>
  <c r="F42" i="1"/>
  <c r="F46" i="1"/>
  <c r="F47" i="1"/>
  <c r="F7" i="1"/>
  <c r="E7" i="1"/>
  <c r="E8" i="1"/>
  <c r="E9" i="1"/>
  <c r="E10" i="1"/>
  <c r="E12" i="1"/>
  <c r="E13" i="1"/>
  <c r="E14" i="1"/>
  <c r="E16" i="1"/>
  <c r="E17" i="1"/>
  <c r="E18" i="1"/>
  <c r="E20" i="1"/>
  <c r="E21" i="1"/>
  <c r="E22" i="1"/>
  <c r="E24" i="1"/>
  <c r="E25" i="1"/>
  <c r="E26" i="1"/>
  <c r="E28" i="1"/>
  <c r="E29" i="1"/>
  <c r="E30" i="1"/>
  <c r="E32" i="1"/>
  <c r="E33" i="1"/>
  <c r="E36" i="1"/>
  <c r="E37" i="1"/>
  <c r="E40" i="1"/>
  <c r="E41" i="1"/>
  <c r="E42" i="1"/>
  <c r="E46" i="1"/>
  <c r="E47" i="1"/>
  <c r="D66" i="1"/>
  <c r="D67" i="1"/>
  <c r="D59" i="1"/>
  <c r="D60" i="1"/>
  <c r="D64" i="1"/>
  <c r="C64" i="1"/>
  <c r="C62" i="1"/>
  <c r="C60" i="1"/>
  <c r="D7" i="1"/>
  <c r="D8" i="1"/>
  <c r="D16" i="1"/>
  <c r="D17" i="1"/>
  <c r="D18" i="1"/>
  <c r="D20" i="1"/>
  <c r="D21" i="1"/>
  <c r="D22" i="1"/>
  <c r="D24" i="1"/>
  <c r="D28" i="1"/>
  <c r="D32" i="1"/>
  <c r="D33" i="1"/>
  <c r="D36" i="1"/>
  <c r="D37" i="1"/>
  <c r="D40" i="1"/>
  <c r="D41" i="1"/>
  <c r="D42" i="1"/>
  <c r="D46" i="1"/>
  <c r="D47" i="1"/>
  <c r="D12" i="1"/>
  <c r="D13" i="1"/>
  <c r="D14" i="1"/>
  <c r="D10" i="1"/>
  <c r="D9" i="1"/>
  <c r="G8" i="1"/>
  <c r="H8" i="1"/>
  <c r="D4" i="1"/>
  <c r="E4" i="1"/>
  <c r="F4" i="1"/>
  <c r="G4" i="1"/>
  <c r="H4" i="1"/>
  <c r="I4" i="1"/>
  <c r="J4" i="1"/>
  <c r="K4" i="1"/>
  <c r="L4" i="1"/>
  <c r="M4" i="1"/>
  <c r="N4" i="1"/>
  <c r="C47" i="1"/>
  <c r="C46" i="1"/>
  <c r="C41" i="1"/>
  <c r="C37" i="1"/>
  <c r="C33" i="1"/>
  <c r="C29" i="1"/>
  <c r="C25" i="1"/>
  <c r="C21" i="1"/>
  <c r="C17" i="1"/>
  <c r="C13" i="1"/>
  <c r="C48" i="1"/>
  <c r="C43" i="1"/>
  <c r="C39" i="1"/>
  <c r="C35" i="1"/>
  <c r="C31" i="1"/>
  <c r="C27" i="1"/>
  <c r="C23" i="1"/>
  <c r="C22" i="1"/>
  <c r="C19" i="1"/>
  <c r="C15" i="1"/>
  <c r="C11" i="1"/>
  <c r="C9" i="1"/>
  <c r="C10" i="1"/>
  <c r="L13" i="1" l="1"/>
  <c r="L157" i="1"/>
  <c r="L163" i="1"/>
  <c r="L169" i="1"/>
  <c r="L175" i="1"/>
  <c r="K60" i="1"/>
  <c r="K163" i="1"/>
  <c r="K169" i="1"/>
  <c r="K157" i="1"/>
  <c r="K175" i="1"/>
  <c r="I64" i="1"/>
  <c r="I175" i="1"/>
  <c r="I169" i="1"/>
  <c r="I151" i="1"/>
  <c r="I163" i="1"/>
  <c r="I157" i="1"/>
  <c r="J60" i="1"/>
  <c r="J169" i="1"/>
  <c r="J163" i="1"/>
  <c r="J157" i="1"/>
  <c r="J175" i="1"/>
  <c r="N64" i="1"/>
  <c r="M37" i="1"/>
  <c r="M129" i="1"/>
  <c r="N46" i="1"/>
  <c r="N129" i="1"/>
  <c r="N21" i="1"/>
  <c r="I9" i="1"/>
  <c r="I25" i="1"/>
  <c r="L29" i="1"/>
  <c r="K21" i="1"/>
  <c r="L17" i="1"/>
  <c r="J13" i="1"/>
  <c r="I77" i="1"/>
  <c r="L85" i="1"/>
  <c r="L77" i="1"/>
  <c r="L69" i="1"/>
  <c r="M73" i="1"/>
  <c r="N73" i="1"/>
  <c r="I107" i="1"/>
  <c r="L122" i="1"/>
  <c r="I46" i="1"/>
  <c r="L41" i="1"/>
  <c r="L33" i="1"/>
  <c r="K29" i="1"/>
  <c r="L25" i="1"/>
  <c r="J21" i="1"/>
  <c r="N33" i="1"/>
  <c r="I81" i="1"/>
  <c r="J69" i="1"/>
  <c r="K85" i="1"/>
  <c r="K77" i="1"/>
  <c r="K69" i="1"/>
  <c r="M77" i="1"/>
  <c r="N77" i="1"/>
  <c r="I112" i="1"/>
  <c r="K122" i="1"/>
  <c r="J29" i="1"/>
  <c r="G69" i="1"/>
  <c r="J73" i="1"/>
  <c r="M81" i="1"/>
  <c r="I117" i="1"/>
  <c r="L117" i="1"/>
  <c r="M64" i="1"/>
  <c r="M41" i="1"/>
  <c r="N25" i="1"/>
  <c r="I85" i="1"/>
  <c r="J77" i="1"/>
  <c r="M85" i="1"/>
  <c r="I122" i="1"/>
  <c r="K117" i="1"/>
  <c r="I17" i="1"/>
  <c r="L64" i="1"/>
  <c r="L46" i="1"/>
  <c r="J81" i="1"/>
  <c r="L81" i="1"/>
  <c r="L73" i="1"/>
  <c r="J107" i="1"/>
  <c r="L112" i="1"/>
  <c r="L60" i="1"/>
  <c r="K46" i="1"/>
  <c r="J37" i="1"/>
  <c r="N17" i="1"/>
  <c r="J85" i="1"/>
  <c r="K81" i="1"/>
  <c r="K73" i="1"/>
  <c r="J112" i="1"/>
  <c r="K112" i="1"/>
  <c r="N37" i="1"/>
  <c r="N29" i="1"/>
  <c r="I69" i="1"/>
  <c r="J117" i="1"/>
  <c r="L107" i="1"/>
  <c r="I33" i="1"/>
  <c r="G60" i="1"/>
  <c r="K13" i="1"/>
  <c r="L9" i="1"/>
  <c r="N9" i="1"/>
  <c r="I73" i="1"/>
  <c r="M69" i="1"/>
  <c r="N69" i="1"/>
  <c r="I102" i="1"/>
  <c r="J122" i="1"/>
  <c r="K107" i="1"/>
  <c r="G41" i="1"/>
  <c r="H51" i="1"/>
  <c r="H46" i="1"/>
  <c r="K64" i="1"/>
  <c r="J46" i="1"/>
  <c r="K41" i="1"/>
  <c r="L37" i="1"/>
  <c r="N60" i="1"/>
  <c r="H33" i="1"/>
  <c r="H21" i="1"/>
  <c r="H17" i="1"/>
  <c r="H13" i="1"/>
  <c r="H9" i="1"/>
  <c r="G46" i="1"/>
  <c r="J64" i="1"/>
  <c r="J41" i="1"/>
  <c r="K37" i="1"/>
  <c r="M60" i="1"/>
  <c r="M46" i="1"/>
  <c r="G33" i="1"/>
  <c r="G21" i="1"/>
  <c r="G9" i="1"/>
  <c r="K17" i="1"/>
  <c r="K9" i="1"/>
  <c r="G29" i="1"/>
  <c r="G25" i="1"/>
  <c r="G17" i="1"/>
  <c r="G13" i="1"/>
  <c r="H41" i="1"/>
  <c r="K33" i="1"/>
  <c r="K25" i="1"/>
  <c r="H37" i="1"/>
  <c r="G51" i="1"/>
  <c r="J33" i="1"/>
  <c r="J25" i="1"/>
  <c r="J17" i="1"/>
  <c r="J9" i="1"/>
  <c r="M33" i="1"/>
  <c r="M29" i="1"/>
  <c r="M25" i="1"/>
  <c r="M21" i="1"/>
  <c r="M17" i="1"/>
  <c r="M13" i="1"/>
  <c r="M9" i="1"/>
  <c r="G37" i="1"/>
  <c r="L21" i="1"/>
  <c r="I37" i="1"/>
  <c r="I13" i="1"/>
  <c r="I21" i="1"/>
  <c r="I29" i="1"/>
  <c r="I60" i="1"/>
  <c r="I41" i="1"/>
  <c r="C131" i="1" l="1"/>
  <c r="C128" i="1"/>
  <c r="C100" i="1"/>
  <c r="C67" i="1"/>
  <c r="C66" i="1"/>
  <c r="C59" i="1"/>
  <c r="C42" i="1"/>
  <c r="C40" i="1"/>
  <c r="C36" i="1"/>
  <c r="C32" i="1"/>
  <c r="C30" i="1"/>
  <c r="C28" i="1"/>
  <c r="C26" i="1"/>
  <c r="C24" i="1"/>
  <c r="C20" i="1"/>
  <c r="C18" i="1"/>
  <c r="C16" i="1"/>
  <c r="C14" i="1"/>
  <c r="C12" i="1"/>
  <c r="C8" i="1"/>
  <c r="C4" i="1"/>
  <c r="B131" i="1"/>
  <c r="B71" i="1"/>
  <c r="B48" i="1"/>
  <c r="B43" i="1"/>
  <c r="B39" i="1"/>
  <c r="B35" i="1"/>
  <c r="D99" i="1" s="1"/>
  <c r="B31" i="1"/>
  <c r="D95" i="1" s="1"/>
  <c r="B27" i="1"/>
  <c r="D91" i="1" s="1"/>
  <c r="B23" i="1"/>
  <c r="B19" i="1"/>
  <c r="B15" i="1"/>
  <c r="B11" i="1"/>
  <c r="K87" i="1" l="1"/>
  <c r="E104" i="1"/>
  <c r="L87" i="1"/>
  <c r="J87" i="1"/>
  <c r="M87" i="1"/>
  <c r="I87" i="1"/>
  <c r="D87" i="1"/>
  <c r="K79" i="1"/>
  <c r="L79" i="1"/>
  <c r="J79" i="1"/>
  <c r="N79" i="1"/>
  <c r="M79" i="1"/>
  <c r="I79" i="1"/>
  <c r="J83" i="1"/>
  <c r="I83" i="1"/>
  <c r="M83" i="1"/>
  <c r="K83" i="1"/>
  <c r="L83" i="1"/>
  <c r="J75" i="1"/>
  <c r="F75" i="1"/>
  <c r="E71" i="1"/>
  <c r="N75" i="1"/>
  <c r="M75" i="1"/>
  <c r="K75" i="1"/>
  <c r="I75" i="1"/>
  <c r="L75" i="1"/>
  <c r="I23" i="1"/>
  <c r="N23" i="1"/>
  <c r="F23" i="1"/>
  <c r="D23" i="1"/>
  <c r="J23" i="1"/>
  <c r="K23" i="1"/>
  <c r="M23" i="1"/>
  <c r="L23" i="1"/>
  <c r="G23" i="1"/>
  <c r="E23" i="1"/>
  <c r="H23" i="1"/>
  <c r="J27" i="1"/>
  <c r="K27" i="1"/>
  <c r="L27" i="1"/>
  <c r="E27" i="1"/>
  <c r="G27" i="1"/>
  <c r="F27" i="1"/>
  <c r="M27" i="1"/>
  <c r="I27" i="1"/>
  <c r="N27" i="1"/>
  <c r="J19" i="1"/>
  <c r="D83" i="1"/>
  <c r="K19" i="1"/>
  <c r="L19" i="1"/>
  <c r="E19" i="1"/>
  <c r="D19" i="1"/>
  <c r="F19" i="1"/>
  <c r="I19" i="1"/>
  <c r="M19" i="1"/>
  <c r="N19" i="1"/>
  <c r="G19" i="1"/>
  <c r="H19" i="1"/>
  <c r="N31" i="1"/>
  <c r="F31" i="1"/>
  <c r="I31" i="1"/>
  <c r="J31" i="1"/>
  <c r="G31" i="1"/>
  <c r="E31" i="1"/>
  <c r="K31" i="1"/>
  <c r="M31" i="1"/>
  <c r="L31" i="1"/>
  <c r="E35" i="1"/>
  <c r="F35" i="1"/>
  <c r="L35" i="1"/>
  <c r="D35" i="1"/>
  <c r="M35" i="1"/>
  <c r="N35" i="1"/>
  <c r="J35" i="1"/>
  <c r="G35" i="1"/>
  <c r="K35" i="1"/>
  <c r="H35" i="1"/>
  <c r="I35" i="1"/>
  <c r="C83" i="1"/>
  <c r="L39" i="1"/>
  <c r="F39" i="1"/>
  <c r="M39" i="1"/>
  <c r="G39" i="1"/>
  <c r="K39" i="1"/>
  <c r="N39" i="1"/>
  <c r="H39" i="1"/>
  <c r="E39" i="1"/>
  <c r="J39" i="1"/>
  <c r="I39" i="1"/>
  <c r="D39" i="1"/>
  <c r="J11" i="1"/>
  <c r="K11" i="1"/>
  <c r="L11" i="1"/>
  <c r="E11" i="1"/>
  <c r="D75" i="1"/>
  <c r="C75" i="1"/>
  <c r="I11" i="1"/>
  <c r="F11" i="1"/>
  <c r="N11" i="1"/>
  <c r="D11" i="1"/>
  <c r="M11" i="1"/>
  <c r="G11" i="1"/>
  <c r="H11" i="1"/>
  <c r="E43" i="1"/>
  <c r="M43" i="1"/>
  <c r="J43" i="1"/>
  <c r="G43" i="1"/>
  <c r="F43" i="1"/>
  <c r="N43" i="1"/>
  <c r="K43" i="1"/>
  <c r="H43" i="1"/>
  <c r="D43" i="1"/>
  <c r="I43" i="1"/>
  <c r="L43" i="1"/>
  <c r="I15" i="1"/>
  <c r="D79" i="1"/>
  <c r="D15" i="1"/>
  <c r="N15" i="1"/>
  <c r="E15" i="1"/>
  <c r="F15" i="1"/>
  <c r="C79" i="1"/>
  <c r="J15" i="1"/>
  <c r="K15" i="1"/>
  <c r="M15" i="1"/>
  <c r="L15" i="1"/>
  <c r="G15" i="1"/>
  <c r="H15" i="1"/>
  <c r="M48" i="1"/>
  <c r="N48" i="1"/>
  <c r="H48" i="1"/>
  <c r="I48" i="1"/>
  <c r="J48" i="1"/>
  <c r="K48" i="1"/>
  <c r="E48" i="1"/>
  <c r="L48" i="1"/>
  <c r="F48" i="1"/>
  <c r="D48" i="1"/>
  <c r="G48" i="1"/>
  <c r="K38" i="1"/>
  <c r="E38" i="1"/>
  <c r="M38" i="1"/>
  <c r="L38" i="1"/>
  <c r="I38" i="1"/>
  <c r="H38" i="1"/>
  <c r="G38" i="1"/>
  <c r="F38" i="1"/>
  <c r="D38" i="1"/>
  <c r="N38" i="1"/>
  <c r="C38" i="1"/>
  <c r="J38" i="1"/>
  <c r="N74" i="1"/>
  <c r="M74" i="1"/>
  <c r="J74" i="1"/>
  <c r="I74" i="1"/>
  <c r="K74" i="1"/>
  <c r="D74" i="1"/>
  <c r="F74" i="1"/>
  <c r="E70" i="1"/>
  <c r="C74" i="1"/>
  <c r="L74" i="1"/>
  <c r="J82" i="1"/>
  <c r="D82" i="1"/>
  <c r="L82" i="1"/>
  <c r="K82" i="1"/>
  <c r="M82" i="1"/>
  <c r="C82" i="1"/>
  <c r="I82" i="1"/>
  <c r="K70" i="1"/>
  <c r="I70" i="1"/>
  <c r="M70" i="1"/>
  <c r="F70" i="1"/>
  <c r="N70" i="1"/>
  <c r="G70" i="1"/>
  <c r="D70" i="1"/>
  <c r="L70" i="1"/>
  <c r="C70" i="1"/>
  <c r="J70" i="1"/>
  <c r="D34" i="1"/>
  <c r="M34" i="1"/>
  <c r="K34" i="1"/>
  <c r="E34" i="1"/>
  <c r="I34" i="1"/>
  <c r="F34" i="1"/>
  <c r="J34" i="1"/>
  <c r="L34" i="1"/>
  <c r="H34" i="1"/>
  <c r="N34" i="1"/>
  <c r="C34" i="1"/>
  <c r="G34" i="1"/>
  <c r="L6" i="1"/>
  <c r="I6" i="1"/>
  <c r="K6" i="1"/>
  <c r="N6" i="1"/>
  <c r="M6" i="1"/>
  <c r="D6" i="1"/>
  <c r="E6" i="1"/>
  <c r="F6" i="1"/>
  <c r="C6" i="1"/>
  <c r="J6" i="1"/>
  <c r="J78" i="1"/>
  <c r="D78" i="1"/>
  <c r="N78" i="1"/>
  <c r="L78" i="1"/>
  <c r="M78" i="1"/>
  <c r="I78" i="1"/>
  <c r="C78" i="1"/>
  <c r="K78" i="1"/>
  <c r="F65" i="1"/>
  <c r="J65" i="1"/>
  <c r="M65" i="1"/>
  <c r="D65" i="1"/>
  <c r="K65" i="1"/>
  <c r="I65" i="1"/>
  <c r="N65" i="1"/>
  <c r="L65" i="1"/>
  <c r="C65" i="1"/>
  <c r="E65" i="1"/>
</calcChain>
</file>

<file path=xl/sharedStrings.xml><?xml version="1.0" encoding="utf-8"?>
<sst xmlns="http://schemas.openxmlformats.org/spreadsheetml/2006/main" count="1182" uniqueCount="293">
  <si>
    <t>Registry Office</t>
  </si>
  <si>
    <t>Testcases</t>
  </si>
  <si>
    <t>Continuous Integration</t>
  </si>
  <si>
    <t>Idempotent?</t>
  </si>
  <si>
    <t>request header parameter completeness</t>
  </si>
  <si>
    <t>originator parameter correctness</t>
  </si>
  <si>
    <t>x-correlator pattern</t>
  </si>
  <si>
    <t>trace-indicator pattern</t>
  </si>
  <si>
    <t>security key missing</t>
  </si>
  <si>
    <t>security key checked?</t>
  </si>
  <si>
    <t>response header completeness</t>
  </si>
  <si>
    <t>x-correlator responded?</t>
  </si>
  <si>
    <t>life-cycle-state responded?</t>
  </si>
  <si>
    <t>Request notified?</t>
  </si>
  <si>
    <t>Acceptance</t>
  </si>
  <si>
    <t>response body completeness</t>
  </si>
  <si>
    <t>response body vs oam put</t>
  </si>
  <si>
    <t>life-cycle-state propogated?</t>
  </si>
  <si>
    <t>Request body Attribute completeness</t>
  </si>
  <si>
    <t>Request body Attribute checked?</t>
  </si>
  <si>
    <t>Request body Attribute updated?</t>
  </si>
  <si>
    <r>
      <t xml:space="preserve">Forwardings triggered?
</t>
    </r>
    <r>
      <rPr>
        <sz val="11"/>
        <color theme="1"/>
        <rFont val="Calibri"/>
        <family val="2"/>
        <scheme val="minor"/>
      </rPr>
      <t xml:space="preserve">(Testing for each forwarding)
</t>
    </r>
  </si>
  <si>
    <t xml:space="preserve"> FC updated?</t>
  </si>
  <si>
    <t>ALT notified for update-ltp</t>
  </si>
  <si>
    <t>ALT notified for delete-ltp-and-dependents</t>
  </si>
  <si>
    <t>ALT notified for update-fc</t>
  </si>
  <si>
    <t>ALT notified for update-fc-port</t>
  </si>
  <si>
    <t>ALT notified for delete-fc-port</t>
  </si>
  <si>
    <t>Individual services</t>
  </si>
  <si>
    <t>Generic Description</t>
  </si>
  <si>
    <t>/v1/bequeath-your-data-and-die</t>
  </si>
  <si>
    <t>/v1/register-application</t>
  </si>
  <si>
    <t>/v1/deregister-application</t>
  </si>
  <si>
    <t>/v1/regard-updated-approval-status</t>
  </si>
  <si>
    <t>/v1/list-applications</t>
  </si>
  <si>
    <t>/v1/list-applications-in-generic-representation</t>
  </si>
  <si>
    <t>/v1/inquire-application-type-approvals</t>
  </si>
  <si>
    <t>/v1/notify-deregistrations</t>
  </si>
  <si>
    <t>/v1/notify-approvals</t>
  </si>
  <si>
    <t>/v1/notify-withdrawn-approvals</t>
  </si>
  <si>
    <t>/v1/relay-server-replacement</t>
  </si>
  <si>
    <t>/v1/relay-operation-update</t>
  </si>
  <si>
    <t>## Is service idempotent?</t>
  </si>
  <si>
    <t xml:space="preserve">#### Preparation:
- POST [operation-under-test] in such a way that it does not cause any change due to idempotence.
</t>
  </si>
  <si>
    <t>#### Testing:
- checking for ResponseCode==200/204
- verifying that actually no change happened</t>
  </si>
  <si>
    <t>#### Clearing:
- not applicable</t>
  </si>
  <si>
    <t>## Get parameters checked for completeness?</t>
  </si>
  <si>
    <t xml:space="preserve">#### Preparation:
- POST [operation-under-test] in such a way that it does not cause any change due to idempotence, BUT one randomly chosen parameter (user, originator, x-correlator, trace-indicator or customer-journey) missing (not empty string!)
</t>
  </si>
  <si>
    <t>#### Testing:
- checking for ResponseCode == 400</t>
  </si>
  <si>
    <t>## Gets originator checked for compliance with specification?</t>
  </si>
  <si>
    <t>#### Preparation:
- POST [operation-under-test] in such a way that it does not cause any change due to idempotence, BUT originator differing from the specification in various ways (e.g. a string of length&lt;3)</t>
  </si>
  <si>
    <t>#### Testing:
- checking for ResponseCode==400</t>
  </si>
  <si>
    <t>## Gets x-correlator checked for complying the pattern?</t>
  </si>
  <si>
    <t>#### Preparation:
- POST [operation-under-test] several times in such a way that it does not cause any change due to idempotence, BUT dummyXCorrelators differing from the pattern in various ways (e.g. empty string)</t>
  </si>
  <si>
    <t>## Gets trace-indicator checked for complying the pattern?</t>
  </si>
  <si>
    <t>#### Preparation:
- POST [operation-under-test] several times in such a way that it does not cause any change due to idempotence, BUT dummyTraceIndicator differing from the pattern in various ways (e.g. empty string)</t>
  </si>
  <si>
    <t>## Gets security key checked for availability?</t>
  </si>
  <si>
    <t>#### Preparation:
- POST [operation-under-test] or GET/PUT [resource-under-test] in such a way that it does not cause any change due to idempotence, BUT operationKey/authorizationCode parameter missing (does not mean empty string)</t>
  </si>
  <si>
    <t>#### Testing:
- checking for ResponseCode==401</t>
  </si>
  <si>
    <t>## Gets security key checked for correctness?</t>
  </si>
  <si>
    <t>#### Preparation:
- POST [operation-under-test] or GET/PUT [resource-under-test] in such a way that it does not cause any change due to idempotence, BUT  operationKey/authorizationCode with random generated value.</t>
  </si>
  <si>
    <t>## Contains response complete set of headers?</t>
  </si>
  <si>
    <t>#### Preparation:
- POST [operation-under-test] in such a way that it does not cause any change due to idempotence</t>
  </si>
  <si>
    <t>#### Testing:
- checking for ResponseCode==204/200
- checking for ResponseHeaders (x-correlator, exec-time, backend-time and life-cycle-state) being present and checking for correctness of type of each parameter.</t>
  </si>
  <si>
    <t>## Is the initial x-correlator ín the response?</t>
  </si>
  <si>
    <t>#### Testing:
- checking for ResponseCode==204/200
- checking for response headers containing x-correlator==dummyXCorrelator</t>
  </si>
  <si>
    <t>## Is the correct life-cycle-state ín the response?</t>
  </si>
  <si>
    <t>#### Testing:
- checking for ResponseCode==204/200
- checking for response headers containing life-cycle-state is equal to the value as present in the control-construct for [operation-under-test]/configuration/life-cycle-state</t>
  </si>
  <si>
    <t xml:space="preserve">## Gets the service consumption/request indicated to EaTL/OL and the Parameters of the request processed?
</t>
  </si>
  <si>
    <t>#### Requires:
- ExecutionAndTraceLog/OamLog server to operate</t>
  </si>
  <si>
    <t>#### Preparation:
- GETing [application-under-test]/CC (/core-model-1-4:control-construct)
   - searching CC for http-c uuid of ExecutionAndTraceLog
   - finding serving tcp-c uuid of ExecutionAndTraceLog, storing it for later verification request
- GETting EaTL/CC or OL/CC (while using IP and port from above)
   - searching CC for op-c of /v1/list-records-of-flow or /v1/list-records-of-application, storing operation-key
- POST [operation-under-test]  in such a way that it does not cause any change due to idempotence.</t>
  </si>
  <si>
    <t>#### Testing:
- POST ExecutionAndTraceLog/v1/list-records-of-flow with 
   - IP and port from above
   - operation-key from above
   - DummyValue of x-correlator
   - checking response 
   - checking same record for containing DummyXCorrelator and DummyTraceIndicator</t>
  </si>
  <si>
    <t>#Gets the response body checked for presence and correctness of each required attributes against load file</t>
  </si>
  <si>
    <t xml:space="preserve">#### Preparation:
- GETing CC (/core-model-1-4:control-construct
- searching CC for op-s of [operation-under-test], storing operation-key.
- POST [operation-under-test] 
</t>
  </si>
  <si>
    <t xml:space="preserve">#### Testing:
- Checking for response-code 200
- checking the response body for each attribute against the specification and load-file
</t>
  </si>
  <si>
    <t>#### Clearing:
- inverse potential changes on the configuration</t>
  </si>
  <si>
    <t>#Gets the response body checked for changes against oam configurations</t>
  </si>
  <si>
    <t xml:space="preserve">#### Preparation:
- GETing CC (/core-model-1-4:control-construct
    - searching CC for op-s of [operation-under-test], storing operation-key.
    - searching for required LTPs and store them
- Configure parameters with dummy values.
- POST [operation-under-test]
    - operation-key from above
</t>
  </si>
  <si>
    <t xml:space="preserve">#### Testing:
- Checking for response-code 200
- checking the response body for each attribute against the configured values
</t>
  </si>
  <si>
    <t>#### Clearance check:
- check if the respective instance is the same as the instance before update</t>
  </si>
  <si>
    <t>## Gets lifeCycleState propagated?</t>
  </si>
  <si>
    <t>#### Preparation:
- GETing CC (/core-model-1-4:control-construct)
- search for op-s of [operation-under-test]
- PUTting op-s-configuration/life-cycle-state with random alternative value
- POSTing [operation-under-test] in such a way that it does not cause any change due to idempotence</t>
  </si>
  <si>
    <t>#### Testing:
- checking for ResponseCode==204
- checking for lifeCycleState being identical with alternative op-s-configuration/life-cycle-state</t>
  </si>
  <si>
    <t>#### Clearing:
- PUTting op-s-configuration/life-cycle-state back to original value</t>
  </si>
  <si>
    <t>## Get attributes checked for completeness?</t>
  </si>
  <si>
    <t>#### Preparation:
- POST [operation-under-test] in such a way that it does not cause any change due to idempotence, BUT one randomly chosen attribute missing (not empty string!)</t>
  </si>
  <si>
    <t>#### Testing:
- checking for ResponseCode==400
- verify that no changes happened on the configuration</t>
  </si>
  <si>
    <t>## Get each attributes checked for correctness?</t>
  </si>
  <si>
    <t xml:space="preserve">#### Preparation:
- For each attribute present in request body -&gt; {POST [operation-under-test] in such a way that it does not cause any change due to idempotence, BUT the chosen attribute with random and wrong pattern/value </t>
  </si>
  <si>
    <t>## Get each attributes checked if getting correctly updated?</t>
  </si>
  <si>
    <t>#### Preparation:
- For each attribute present in request body -&gt; {POST [operation-under-test] in such a way that it does not cause any change due to idempotence, BUT the chosen attribute with random and correct pattern/value (complying the specification)</t>
  </si>
  <si>
    <t>#### Testing:
- checking for ResponseCode==204
- verify that the changes are reflecting on the configuration</t>
  </si>
  <si>
    <t>## Gets the forwarding happened for the incoming request?</t>
  </si>
  <si>
    <t>#### Requires:
- ExecutionAndTraceLog server to operate</t>
  </si>
  <si>
    <t>#### Preparation:
- GETing [application-under-test]/CC (/core-model-1-4:control-construct)
   - searching CC for http-c uuid of ExecutionAndTraceLog
   - finding serving tcp-c uuid of ExecutionAndTraceLog, storing it for later verification request
- GETting EaTL/CC (while using IP and port from above)
   - searching CC for op-c of /v1/list-records-of-flow, storing operation-key
- POST [operation-under-test] in such a way that it does not cause any change due to idempotence.</t>
  </si>
  <si>
    <t xml:space="preserve">#### Testing:
- POST ExecutionAndTraceLog/v1/list-records-of-flow with 
   - IP and port from above
   - operation-key from above
   - DummyValue of x-correlator
   - checking response 
   - checking same record for containing DummyXCorrelator and application-name=[target-application], operation-name=[target-service], trace-indicator=expected unique trace-indicator(values appened with unique numbers) and other attributes as expected.
</t>
  </si>
  <si>
    <t>#Gets the fc-port updated for changes in forwarding-construct</t>
  </si>
  <si>
    <t xml:space="preserve">#### Preparation:
- GETing CC (/core-model-1-4:control-construct
- searching CC for op-s of [operation-under-test], storing operation-key.
- searching forwarding-domain for a forwarding-construct containing uuid of [operation-under-test] in MANAGEMENT fc-port.
   -searching for expected configurations.
- POST [operation-under-test] 
</t>
  </si>
  <si>
    <t xml:space="preserve">#### Testing:
- Checking for response-code 200/204
- Getting CC, searching for the forwarding-construct for expected changes
</t>
  </si>
  <si>
    <t xml:space="preserve">## Gets the change indicated to ALT when an ltp is updated
</t>
  </si>
  <si>
    <t>#### Preparation:
- GETing [application-under-test]/CC (/core-model-1-4:control-construct)
   - searching CC for http-c uuid of ExecutionAndTraceLog/OamLog
   - finding serving tcp-c uuid of ExecutionAndTraceLog/OamLog, storing it for later verification request
- GETting EaTL/CC or OL/CC (while using IP and port from above)
   - searching CC for op-c of /v1/list-records-of-flow or /v1/list-records-of-application, storing operation-key
- POST [operation-under-test] or PUT resource.
 -with attributes that could update or delete ltp or fc</t>
  </si>
  <si>
    <t>#### Testing:
- POST ExecutionAndTraceLog/v1/list-records-of-flow or OamLog/v1/list-records-of-application with 
   - IP and port from above
   - operation-key from above
   - DummyValue of x-correlator
   - checking response 
   - checking same record for containing DummyXCorrelator and matching DummyTraceIndicator with application-name=ApplicationLayerTopology, operation-name=update-ltp</t>
  </si>
  <si>
    <t xml:space="preserve">## Gets the change indicated to ALT when an ltp is deleted
</t>
  </si>
  <si>
    <t>#### Preparation:
- GETing [application-under-test]/CC (/core-model-1-4:control-construct)
   - searching CC for http-c uuid of ExecutionAndTraceLog/OamLog
   - finding serving tcp-c uuid of ExecutionAndTraceLog/OamLog, storing it for later verification request
- GETting EaTL/CC or OL/CC (while using IP and port from above)
   - searching CC for op-c of /v1/list-records-of-flow or /v1/list-records-of-application, storing operation-key
- POST [operation-under-test] or GET/PUT resource.</t>
  </si>
  <si>
    <t>#### Testing:
- POST ExecutionAndTraceLog/v1/list-records-of-flow or OamLog/v1/list-records-of-application with 
   - IP and port from above
   - operation-key from above
   - DummyValue of x-correlator
   - checking response 
   - checking same record for containing DummyXCorrelator and matching DummyTraceIndicator with application-name=ApplicationLayerTopology, operation-name = delete-ltp-and-dependents</t>
  </si>
  <si>
    <t xml:space="preserve">## Gets the change indicated to ALT when an fc is updated
</t>
  </si>
  <si>
    <t>#### Testing:
- POST ExecutionAndTraceLog/v1/list-records-of-flow or OamLog/v1/list-records-of-application with 
   - IP and port from above
   - operation-key from above
   - DummyValue of x-correlator
   - checking response 
   - checking same record for containing DummyXCorrelator and matching DummyTraceIndicator with application-name=ApplicationLayerTopology, operation-name = update-fc</t>
  </si>
  <si>
    <t xml:space="preserve">## Gets the change indicated to ALT when an fc-port is updated
</t>
  </si>
  <si>
    <t>#### Testing:
- POST ExecutionAndTraceLog/v1/list-records-of-flow or OamLog/v1/list-records-of-application with 
   - IP and port from above
   - operation-key from above
   - DummyValue of x-correlator
   - checking response 
   - checking same record for containing DummyXCorrelator and matching DummyTraceIndicator with application-name=ApplicationLayerTopology, operation-name = update-fc-port</t>
  </si>
  <si>
    <t xml:space="preserve">## Gets the change indicated to ALT when an fc-port is deleted
</t>
  </si>
  <si>
    <t>#### Testing:
- POST ExecutionAndTraceLog/v1/list-records-of-flow or OamLog/v1/list-records-of-application with 
   - IP and port from above
   - operation-key from above
   - DummyValue of x-correlator
   - checking response 
   - checking same record for containing DummyXCorrelator and matching DummyTraceIndicator with application-name=ApplicationLayerTopology, operation-name = delete-fc-port</t>
  </si>
  <si>
    <t xml:space="preserve">## Gets the service consumption indicated to EaTL and the Parameters of the request processed?
</t>
  </si>
  <si>
    <t>NA</t>
  </si>
  <si>
    <t>## Get new-application-release checked for correctness?</t>
  </si>
  <si>
    <t>## Get new-application-address checked for correctness?</t>
  </si>
  <si>
    <t>## Get new-application-port checked for correctness?</t>
  </si>
  <si>
    <t>## Get new-application-release updated?</t>
  </si>
  <si>
    <t>#### Clearance check:
- Check if the logical-termination-point instance is the same as initial configuration
- Check if the forwarding-construct instance is the same as initial configuration</t>
  </si>
  <si>
    <t>## Get new-application-address updated?</t>
  </si>
  <si>
    <t>#### Clearing:
- PUT NewRelease/remote-address with original value</t>
  </si>
  <si>
    <t>## Get new-application-port updated?</t>
  </si>
  <si>
    <t>#### Clearing:
- PUT NewRelease/remote-port with original value</t>
  </si>
  <si>
    <t>BequeathingDataAndDieCausesForwardings</t>
  </si>
  <si>
    <t>##Gets new-application-release update trigger update-ltp to ALT?</t>
  </si>
  <si>
    <t>##Gets new-application-address update trigger update-ltp to ALT?</t>
  </si>
  <si>
    <t>##Gets new-application-port update trigger update-ltp to ALT?</t>
  </si>
  <si>
    <t>#### Clearing:
- PUT NewRelease/remote-protocol with original value
- PUT NewRelease/remote-address with original value
- PUT NewRelease/remote-port with original value</t>
  </si>
  <si>
    <t>#### Preparation:
- GETing CC (/core-model-1-4:control-construct)
- searching CC for op-s of /v1/deregister-application, storing operation-key 
- POST /v1/deregister-application with
  - all attributes filled with dummy generated values
   -operation-key from above
   - reasonable parameter</t>
  </si>
  <si>
    <t>#### Preparation:
- GETing CC (/core-model-1-4:control-construct)
- searching CC for op-s of /v1/bequeath-your-data-and-die, storing operation-key
- from fc PromptForBequeathingDataCausesTransferOfListOfAlreadyRegisteredApplications, find random output fc-port, its op-c, corresponding http-c and tcp-c, store them
- POST /v1/bequeath-your-data-and-die with
   -  new-application-name and new-release-number attributes from above chosen values
   - new-application-protocol, new-application-address and new-application-port with random generated dummy values (assure sufficiently high probability that set does not exist!)
   -operation-key from above
   - reasonable parameter</t>
  </si>
  <si>
    <t>#### Preparation:
- GETing CC (/core-model-1-4:control-construct)
- searching CC for op-s of /v1/register-application
- from fc ServerReplacementBroadcast, find random output fc-port, its op-c , corresponding http-c and tcp-c
- from fc OperationUpdateBroadcast and TypeApprovalCausesRequestForEmbedding, find corresponding  op-c for http-c found in above step
- POST /v1/register-application with
  - all attributes according to chosen set of http-c, tcp-c and op-c
   - reasonable parameter</t>
  </si>
  <si>
    <t>#### Testing:
- checking for ResponseCode==200(not 400 because of idempotence)</t>
  </si>
  <si>
    <t xml:space="preserve">#### Testing:
- Checking for response-code 200
- checking the response body for each attribute against the schema from specification and load-file
</t>
  </si>
  <si>
    <t>#### Clearing
- PUT configured values with initial original values</t>
  </si>
  <si>
    <t>#### Clearance check:
- Check if the logical-temination-point instance is the same as initial configuration</t>
  </si>
  <si>
    <t xml:space="preserve">#### Testing:
- Checking for response-code 200
- checking the response body for each attribute against the dummy configured values
</t>
  </si>
  <si>
    <t>## Get new-application-protocol checked for correctness?</t>
  </si>
  <si>
    <t>## Get application-name checked for correctness?</t>
  </si>
  <si>
    <t>## Get release-number checked for correctness?</t>
  </si>
  <si>
    <t>## Get preceding-application-name checked for correctness?</t>
  </si>
  <si>
    <t>## Get embedding-operation checked for correctness?</t>
  </si>
  <si>
    <t>## Get client-update-operationchecked for correctness?</t>
  </si>
  <si>
    <t>## Get operation-client-update-operation checked for correctness?</t>
  </si>
  <si>
    <t>## Get tcp-server-list checked for correctness?</t>
  </si>
  <si>
    <t>#### Preparation:
- GETing CC (/core-model-1-4:control-construct)
- searching CC for op-s of /v1/regard-updated-approval-status, storing operation-key 
  - from fc RegistrationCausesInquiryForApplicationTypeApproval, find random output fc-port, its op-c, http-c and tcp-c , store them
- Getting TAR/CC, getting the op-s/operation-key of list-applications.
- POST TAR/v1/list-applications
  - operation-key from TAR/list-applications
  - reasonable parameters
  - randomly choose one application instance from the response, store it
- POST /v1/regard-updated-approval-status with
  - all attributes filled with randomly chosen application values from TAR/v1/list-applications
   -operation-key from above
   - reasonable parameter</t>
  </si>
  <si>
    <t>## Get approval-status checked for correctness?</t>
  </si>
  <si>
    <t>## Get  required-protocol checked for correctness?</t>
  </si>
  <si>
    <t>## Get approval-application-release-number checked for correctness?</t>
  </si>
  <si>
    <t>## Get approval-operation checked for correctness?</t>
  </si>
  <si>
    <t>## Get approval-application-protocol checked for correctness?</t>
  </si>
  <si>
    <t>## Get approval-application-address checked for correctness?</t>
  </si>
  <si>
    <t>## Get approval-application-port checked for correctness?</t>
  </si>
  <si>
    <t>## Get subscriber-release-number checked for correctness?</t>
  </si>
  <si>
    <t>## Get subscriber-operation checked for correctness?</t>
  </si>
  <si>
    <t>## Get subscriber-protocol checked for correctness?</t>
  </si>
  <si>
    <t>## Get subscriber-address checked for correctness?</t>
  </si>
  <si>
    <t>## Get subscriber-port checked for correctness?</t>
  </si>
  <si>
    <t>## Get current-release-number checked for correctness?</t>
  </si>
  <si>
    <t>## Get future-release-number checked for correctness?</t>
  </si>
  <si>
    <t>## Get future-protocol checked for correctness?</t>
  </si>
  <si>
    <t>## Get future-address checked for correctness?</t>
  </si>
  <si>
    <t>## Get future-port checked for correctness?</t>
  </si>
  <si>
    <t>## Get old-operation-name checked for correctness?</t>
  </si>
  <si>
    <t>## Get new-operation-name checked for correctness?</t>
  </si>
  <si>
    <t>## Get new-application-name updated?</t>
  </si>
  <si>
    <t>#### Testing:
- checking for ResponseCode==204
- GETing CC (/core-model-1-4:control-construct)
- searching CC for chosen http-c and check if the application-name is updated with dummyValue.</t>
  </si>
  <si>
    <t>#### Clearing:
- PUT NewRelease/application-name with original value
- PUT NewRelease/remote-protocol with original value
- PUT NewRelease/remote-address with original value
- PUT NewRelease/remote-port with original value</t>
  </si>
  <si>
    <t>#### Testing:
- checking for ResponseCode==204
- GETing CC (/core-model-1-4:control-construct)
- searching CC for chosen http-c and check if the release-number is updated with dummyValue.</t>
  </si>
  <si>
    <t>#### Clearing:
- PUT NewRelease/release-number with original value
- PUT NewRelease/remote-protocol with original value
- PUT NewRelease/remote-address with original value
- PUT NewRelease/remote-port with original value</t>
  </si>
  <si>
    <t>## Get new-application-protocol updated?</t>
  </si>
  <si>
    <t>#### Testing:
- checking for ResponseCode==204
- GETing CC (/core-model-1-4:control-construct)
- searching CC for chosen tcp-c and check if the protocol is updated with dummyValue.</t>
  </si>
  <si>
    <t>#### Clearing:
- PUT NewRelease/remote-protocol with original value</t>
  </si>
  <si>
    <t>#### Testing:
- checking for ResponseCode==204
- GETing CC (/core-model-1-4:control-construct)
- searching CC for chosen tcp-c and check if the address is updated with dummyValue.</t>
  </si>
  <si>
    <t>#### Testing:
- checking for ResponseCode==204
- GETing CC (/core-model-1-4:control-construct)
- searching CC for chosen tcp-c and check if the port is updated with dummyValue.</t>
  </si>
  <si>
    <t>## Get new client created?</t>
  </si>
  <si>
    <t>#### Preparation:
- GETing CC (/core-model-1-4:control-construct)
- searching CC for op-s of /v1/register-application
- searching CC for op-s of /v1/deregister-application
- POST /v1/register-application with
  - all attributes filled with random dummy values (that comply specification)
   - reasonable parameter</t>
  </si>
  <si>
    <t>#### Testing:
- checking for ResponseCode==204
- GETing CC (/core-model-1-4:control-construct)
- searching CC for http-c dummyApplicationName and dummyReleaseNumber and its corresponding tcp-c and op-c with posted values.</t>
  </si>
  <si>
    <t>#### Clearing:
- /v1/deregister-application with values according to generated dummy values.</t>
  </si>
  <si>
    <t>## Get embedding-operation updated?</t>
  </si>
  <si>
    <t>#### Testing:
- checking for ResponseCode==204
- GETing CC (/core-model-1-4:control-construct)
- searching CC for chosen http-c and check if the embedding-operation is created/updated with dummyValue.</t>
  </si>
  <si>
    <t>#### Clearing:
- POST /v1/register-application 
  - all attributes accrding to chosen http-c, tcp-c and op-c
  - reasonable parameters</t>
  </si>
  <si>
    <t>## Get client-update-operation updated?</t>
  </si>
  <si>
    <t>#### Testing:
- checking for ResponseCode==204
- GETing CC (/core-model-1-4:control-construct)
- searching CC for chosen http-c and check if the client-update-operation is created/updated with dummyValue.</t>
  </si>
  <si>
    <t>## Get operation-client-update-operation updated?</t>
  </si>
  <si>
    <t>#### Testing:
- checking for ResponseCode==204
- GETing CC (/core-model-1-4:control-construct)
- searching CC for chosen http-c and check if the operation-client-update-operation is created/updated with dummyValue.</t>
  </si>
  <si>
    <t>## Get tcp-server-list/address, protocol, port updated?</t>
  </si>
  <si>
    <t>#### Testing:
- checking for ResponseCode==204
- GETing CC (/core-model-1-4:control-construct)
- searching CC for chosen http-c and check if the tcp-client has updated with dummyValue(s).</t>
  </si>
  <si>
    <t>#### Clearing:
- PUT tcp-c/remote-protocol or remote-address or remote-port</t>
  </si>
  <si>
    <t>## Get client deleted?</t>
  </si>
  <si>
    <t>#### Preparation:
- GETing CC (/core-model-1-4:control-construct)
- searching CC for op-s of /v1/register-application
- searching CC for op-s of /v1/deregister-application
- POST /v1/register-application with
  - all attributes filled with random dummy values (that comply specification)
   - reasonable parameter
- POST /v1/deregister-application
   - with registered dummyApplicationName and dummyReleaseNumber</t>
  </si>
  <si>
    <t>#### Testing:
- checking for ResponseCode==204
- GETing CC (/core-model-1-4:control-construct)
- searching CC for http-c of application-name=dummyApplicationName and its corresponding tcp-c and op-c are not present.</t>
  </si>
  <si>
    <t>## approval-application-release-number updated?</t>
  </si>
  <si>
    <t>#### Testing:
- checking for ResponseCode==204
- GETing CC (/core-model-1-4:control-construct)
- searching CC for chosen http-c and check if the approval-application-release-number is updated with dummyValue.</t>
  </si>
  <si>
    <t>#### Clearing:
- POST /v1/inquire-application-type-approvals
  - all attributes accrding to chosen http-c, tcp-c and op-c
  - reasonable parameters</t>
  </si>
  <si>
    <t>## Get approval-operation updated?</t>
  </si>
  <si>
    <t>#### Testing:
- checking for ResponseCode==204
- GETing CC (/core-model-1-4:control-construct)
- searching CC for chosen http-c and check if the approval-operation is created/updated with dummyValue.</t>
  </si>
  <si>
    <t>## Get approval-application-protocol updated?</t>
  </si>
  <si>
    <t>#### Clearing:
- PUT tcp-c/remote-protocol with initial values</t>
  </si>
  <si>
    <t>## Get approval-application-address updated?</t>
  </si>
  <si>
    <t>#### Clearing:
- PUT tcp-c/remote-address with initial values</t>
  </si>
  <si>
    <t>## Get approval-application-port updated?</t>
  </si>
  <si>
    <t>#### Clearing:
- PUT tcp-c/remote-port with initial values</t>
  </si>
  <si>
    <t>#### Preparation:
- GETing CC (/core-model-1-4:control-construct)
- searching CC for op-s of /v1/notify-deregistrations
- searching CC for op-s of /v1/deregister-application and /v1/end-subscription
- POST /v1/notify-deregistrations with
  - all attributes filled with random dummy values (that comply specification)
   - reasonable parameter</t>
  </si>
  <si>
    <t>#### Clearing:
- POST /v1/end-subscription filled with dummy applications value and subscription
- POST /v1/deregister-application with values according to generated dummy values.</t>
  </si>
  <si>
    <t>#### Preparation:
- GETing CC (/core-model-1-4:control-construct)
- searching CC for op-s of /v1/notify-approvals
- searching CC for op-s of /v1/deregister-application and /v1/end-subscription
- POST /v1/notify-approvals with
  - all attributes filled with random dummy values (that comply specification)
   - reasonable parameter</t>
  </si>
  <si>
    <t>#### Preparation:
- GETing CC (/core-model-1-4:control-construct)
- searching CC for op-s of /v1/notify-withdrawn-approvals
- searching CC for op-s of /v1/deregister-application and /v1/end-subscription
- POST /v1/notify-withdrawn-approvals with
  - all attributes filled with random dummy values (that comply specification)
   - reasonable parameter</t>
  </si>
  <si>
    <t>## Get subscriber-operation updated?</t>
  </si>
  <si>
    <t>#### Testing:
- checking for ResponseCode==204
- GETing CC (/core-model-1-4:control-construct)
- searching CC for chosen http-c and check if the subscriber-operation is created/updated with dummyValue.</t>
  </si>
  <si>
    <t>## Get subscriber-protocol updated?</t>
  </si>
  <si>
    <t>## Get subscriber-address updated?</t>
  </si>
  <si>
    <t>## Get subscriber-port updated?</t>
  </si>
  <si>
    <t>#### Clearing:
- POST /v1/notify-deregistrations
  - all attributes accrding to chosen http-c, tcp-c and op-c
  - reasonable parameters</t>
  </si>
  <si>
    <t>#### Clearing:
- POST /v1/notify-approvals
  - all attributes accrding to chosen http-c, tcp-c and op-c
  - reasonable parameters</t>
  </si>
  <si>
    <t>#### Clearing:
- POST /v1/notify-withdrawn-approvals
  - all attributes accrding to chosen http-c, tcp-c and op-c
  - reasonable parameters</t>
  </si>
  <si>
    <t>#### Preparation:
- GETing CC (/core-model-1-4:control-construct)
- searching CC for op-s of /v1/bequeath-your-data-and-die, storing operation-key
  - searching CC for http-s and tcp-s list , store them
- from fc PromptForEmbeddingCausesRequestForBequeathingData, find random output fc-port, its op-c, corresponding http-c and tcp-c of OldRelease, store them
  - from fc ServiceRequestCausesLoggingRequest, find output op-c, corresponding http-c and tcp-c, store them
- GETting EaTL/CC (while using IP and port from above)
   - searching CC for op-c of /v1/list-records-of-flow, storing operation-key
- POST OldRelease/CC
   - find op-s of bequeath-your-data-and-die, store it 
   - from all fc(s) of callbacks of bequeathing service, get corresponding output fc-port op-c, their http-c and tcp-c and for subscriptions, collect the total number of output fc-port in list.
- POST OldRelease//v1/bequeath-your-data-and-die with  
     - all attributes according to chosen http-s and tcp-s data
     - operation-key from above
   - all parameters with realistic values (incl. DummyXCorrelator)</t>
  </si>
  <si>
    <t>#### Testing:
- POST ExecutionAndTraceLog/v1/list-records-of-flow with 
   - IP and port from above
   - operation-key from above
   - DummyValue of x-correlator
   - checking response 
   - checking same record for containing DummyXCorrelator and 
each callback is present .
POST - 3 min - eatl log -x-core - check entries
timer 10 min - loop for every 1 min, to check if last forwarding is executed/not</t>
  </si>
  <si>
    <t>RegistrationCausesInquiryForApplicationTypeApproval</t>
  </si>
  <si>
    <t xml:space="preserve">#### Testing:
- POST ExecutionAndTraceLog/v1/list-records-of-flow with 
   - IP and port from above
   - operation-key from above
   - DummyValue of x-correlator
   - checking response 
   - checking same record for containing DummyXCorrelator and application-name, operation-name from RegistrationCausesInquiryForApplicationTypeApproval, trace-indicator=expected unique trace-indicator(values appened with unique numbers) and other attributes as expected.
</t>
  </si>
  <si>
    <t>DeregistrationNotification</t>
  </si>
  <si>
    <t xml:space="preserve">#### Testing:
- POST ExecutionAndTraceLog/v1/list-records-of-flow with 
   - IP and port from above
   - operation-key from above
   - DummyValue of x-correlator
   - checking response 
   - checking same record for containing DummyXCorrelator and application-name, operation-name from DeregistrationNotification, trace-indicator=expected unique trace-indicator(values appened with unique numbers) and other attributes as expected.
</t>
  </si>
  <si>
    <t>TypeApprovalCausesRequestForEmbedding</t>
  </si>
  <si>
    <t xml:space="preserve">#### Testing:
- POST ExecutionAndTraceLog/v1/list-records-of-flow with 
   - IP and port from above
   - operation-key from above
   - DummyValue of x-correlator
   - checking response 
   - checking same record for containing DummyXCorrelator and application-name, operation-name from randomApprovedApplication, trace-indicator=expected unique trace-indicator(values appened with unique numbers) and other attributes as expected.
</t>
  </si>
  <si>
    <t>ServerReplacementBroadcast</t>
  </si>
  <si>
    <t>OperationUpdateBroadcast</t>
  </si>
  <si>
    <t xml:space="preserve">#### Testing:
- POST ExecutionAndTraceLog/v1/list-records-of-flow with 
   - IP and port from above
   - operation-key from above
   - DummyValue of x-correlator
   - checking response 
   - checking same record for containing DummyXCorrelator and application-name, operation-name from ServerReplacementBroadcast, trace-indicator=expected unique trace-indicator(values appened with unique numbers) and other attributes as expected.
</t>
  </si>
  <si>
    <t xml:space="preserve">#### Testing:
- POST ExecutionAndTraceLog/v1/list-records-of-flow with 
   - IP and port from above
   - operation-key from above
   - DummyValue of x-correlator
   - checking response 
   - checking same record for containing DummyXCorrelator and application-name, operation-name from OperationUpdateBroadcast, trace-indicator=expected unique trace-indicator(values appened with unique numbers) and other attributes as expected.
</t>
  </si>
  <si>
    <t>ApprovalNotification</t>
  </si>
  <si>
    <t xml:space="preserve">#### Testing:
- POST ExecutionAndTraceLog/v1/list-records-of-flow with 
   - IP and port from above
   - operation-key from above
   - DummyValue of x-correlator
   - checking response 
   - checking same record for containing DummyXCorrelator and application-name, operation-name from ApprovalNotification, trace-indicator=expected unique trace-indicator(values appened with unique numbers) and other attributes as expected.
</t>
  </si>
  <si>
    <t>#### Testing:
- checking for ResponseCode==204
- GETing CC (/core-model-1-4:control-construct)
- searching CC for http-c of application-name=dummyApplicationName and its corresponding tcp-c and op-c with posted values, store them
- search for FC TypeApprovalCausesRequestForEmbedding , and its OUTPUT fc-port is created with a fc-port, having logical-termination-point = created op-c of embed-yourself</t>
  </si>
  <si>
    <t>#### Clearance check:
- Check if the logical-temination-point instance is the same as initial configuration
- Check if the forwarding-construct is the same as initial value</t>
  </si>
  <si>
    <t>#### Preparation:
- GETing CC (/core-model-1-4:control-construct)
- searching CC for op-s of /v1/register-application and /v1/deregister-application, storing them
- POST /v1/register-application with
  - dummy values generated for all attributes
   - reasonable parameter</t>
  </si>
  <si>
    <t>#### Preparation:
- GETing CC (/core-model-1-4:control-construct)
- searching CC for op-s of /v1/deregister-application and /v1/regard-updated-approval-status, storing operation-key 
 - POST /v1/register-application with
  - dummy values generated for all attributes
   - reasonable parameter 
- POST /v1/regard-updated-approval-status with
  - all attributes filled with randomly chosen values of dummy application and approval-status = APPROVED
   -operation-key from above
   - reasonable parameter</t>
  </si>
  <si>
    <t>#### Testing:
- checking for ResponseCode==204
- GETing CC (/core-model-1-4:control-construct)
- searching CC for http-c of dummy registered application and its corresponding tcp-c and op-c with posted values, store them
- search for FC ServerReplacementBroadcast and OperationUpdateBroadcast , and its OUTPUT fc-port is created with a fc-port, having logical-termination-point = created op-c of updateClient and operationClientUpdate operations</t>
  </si>
  <si>
    <t>ServerReplacementBroadcast and OperationUpdateBroadcast : created?</t>
  </si>
  <si>
    <t>ServerReplacementBroadcast and OperationUpdateBroadcast : deleted?</t>
  </si>
  <si>
    <t xml:space="preserve">#### Preparation:
- GETing CC (/core-model-1-4:control-construct)
- searching CC for op-s of /v1/deregister-application and /v1/regard-updated-approval-status, storing operation-key 
 - POST /v1/register-application with
  - dummy values generated for all attributes
   - reasonable parameter 
- POST /v1/regard-updated-approval-status with
  - all attributes filled with randomly chosen object of dummy application and approval-status = APPROVED
   -operation-key from above
   - reasonable parameter
- GET CC
 - searching CC for http-c of dummy application, its tcp-c and op-c with posted values, store them
- search for FC ServerReplacementBroadcast and OperationUpdateBroadcast for output fc-port, having ltp = uuid of created op-c of updateClient and operationUpdate opertion, store corresponding local-id
- POST /v1/regard-updated-approval-status with
  - all attributes filled with randomly chosen object of dummy application and approval-status != APPROVED
   -operation-key from above
   - reasonable parameter
</t>
  </si>
  <si>
    <t>#### Testing:
- checking for ResponseCode==204
- GETing CC (/core-model-1-4:control-construct)
- search for FC ServerReplacementBroadcast and OperationUpdateBroadcast, and its OUTPUT fc-port is created with a fc-port not having the local-id of update-client and update-operation-client operation</t>
  </si>
  <si>
    <t xml:space="preserve">#### Preparation:
- GETing CC (/core-model-1-4:control-construct)
- searching CC for op-s of /v1/end-subscription, /v1/deregister-application,/v1/notify-deregistrations storing them
-POST /v1/notify-deregistrations
   - with attributes filled with random dummy values </t>
  </si>
  <si>
    <t>#### Testing:
- checking for ResponseCode==204
- GETing CC (/core-model-1-4:control-construct)
- search for operation-client uuid of subscriber-operation of the random application. Find the fc OUTPUT-port list of DeregistrationNotificaton with logical-termination-point having value as the dummy etracted op-c of subscriber-operation</t>
  </si>
  <si>
    <t>#### Clearing:
-POST /v1/end-subscription
   - attributes filled with values of dummy application, 
subscription=/v1/notify-deregistrations
- POST /v1/deregister-application
  - attributes filled with values of dummy applications</t>
  </si>
  <si>
    <t xml:space="preserve">#### Preparation:
- GETing CC (/core-model-1-4:control-construct)
- searching CC for op-s of /v1/end-subscription, /v1/deregister-application,/v1/notify-approvals storing them
-POST /v1/notify-approvals
   - with attributes filled with random dummy values </t>
  </si>
  <si>
    <t>#### Testing:
- checking for ResponseCode==204
- GETing CC (/core-model-1-4:control-construct)
- search for operation-client uuid of subscriber-operation of the random application. Find the fc OUTPUT-port list of ApprovalNotificaton with logical-termination-point having value as the dummy etracted op-c of subscriber-operation</t>
  </si>
  <si>
    <t>#### Clearing:
-POST /v1/end-subscription
   - attributes filled with values of dummy application, 
subscription=/v1/notify-approvals
- POST /v1/deregister-application
  - attributes filled with values of dummy applications</t>
  </si>
  <si>
    <t>WithdrawnApprovalNotification</t>
  </si>
  <si>
    <t>#### Testing:
- checking for ResponseCode==204
- GETing CC (/core-model-1-4:control-construct)
- search for operation-client uuid of subscriber-operation of the random application. Find the fc OUTPUT-port list of WithdrawnApprovalNotification with logical-termination-point having value as the dummy etracted op-c of subscriber-operation</t>
  </si>
  <si>
    <t xml:space="preserve">#### Preparation:
- GETing CC (/core-model-1-4:control-construct)
- searching CC for op-s of /v1/end-subscription, /v1/deregister-application,/v1/notify-withdrawn-approvals storing them
-POST /v1/notify-withdrawn-approvals
   - with attributes filled with random dummy values </t>
  </si>
  <si>
    <t>#### Clearing:
-POST /v1/end-subscription
   - attributes filled with values of dummy application, 
subscription=/v1/notify-withdrawn-approvals
- POST /v1/deregister-application
  - attributes filled with values of dummy applications</t>
  </si>
  <si>
    <t>#### Testing:
- POST ExecutionAndTraceLog/v1/list-records-of-flow with 
   - IP and port from above
   - operation-key from above
   - DummyValue of x-correlator
   - checking response for entry with application data from ServiceRequestCausesLtpUpdateRequest
   - checking same record for containing DummyXCorrelator &amp;DummyTraceIndicator</t>
  </si>
  <si>
    <t>##Gets new-application-name update trigger update-ltp to ALT?</t>
  </si>
  <si>
    <t>##Gets new-application-protocol update trigger update-ltp to ALT?</t>
  </si>
  <si>
    <t>Client create</t>
  </si>
  <si>
    <t>#### Preparation:
- GETing CC (/core-model-1-4:control-construct)
- searching CC for op-s of /v1/deregister-application
  - also search CC for output fc-port of ServiceRequestCausesLoggingRequest, 
its corresponding op-c, http-c and tcp-c, storing them for later verification request.
  - also from fc ServiceRequestCausesLtpUpdateRequest, 
find output fc-port , its op-c, http-c and tcp-c of ALT, store them
- POST /v1/register-application with
  - all attributes filled with random dummy values (that comply specification)
   - reasonable parameter</t>
  </si>
  <si>
    <t>##Gets embedding-operation update trigger update-ltp to ALT?</t>
  </si>
  <si>
    <t>##Gets client-update-operation update trigger update-ltp to ALT?</t>
  </si>
  <si>
    <t>##Gets operation-client-update-operation update trigger update-ltp to ALT?</t>
  </si>
  <si>
    <t>##Gets tcp-server-list (each attribute inside object) update trigger update-ltp to ALT?</t>
  </si>
  <si>
    <t>##Gets approval-application-release-number update trigger update-ltp to ALT?</t>
  </si>
  <si>
    <t>#### Clearing:
- for chosen op-c from RegistrationCausesInquiryForApplicationTypeApproval 
  PUT op-c/operation-name with initial value</t>
  </si>
  <si>
    <t>#### Clearing:
- for chosen http-c from RegistrationCausesInquiryForApplicationTypeApproval 
  PUT http-c/release-number with initial value</t>
  </si>
  <si>
    <t>##Gets approval-operation update trigger update-ltp to ALT?</t>
  </si>
  <si>
    <t>##Gets approval-application-protocol update trigger update-ltp to ALT?</t>
  </si>
  <si>
    <t>#### Clearing:
- for chosen tcp-c from RegistrationCausesInquiryForApplicationTypeApproval 
  PUT tcp-c/protocol with initial value</t>
  </si>
  <si>
    <t>##Gets approval-application-address update trigger update-ltp to ALT?</t>
  </si>
  <si>
    <t>#### Clearing:
- for chosen tcp-c from RegistrationCausesInquiryForApplicationTypeApproval 
  PUT tcp-c/address with initial value</t>
  </si>
  <si>
    <t>##Gets approval-application-port update trigger update-ltp to ALT?</t>
  </si>
  <si>
    <t>client create</t>
  </si>
  <si>
    <t>#### Preparation:
- GETing CC (/core-model-1-4:control-construct)
- searching CC for op-s of /v1/deregister-application, /v1/end-subscription and /v1/notify-deregistrations, store them
  - also search CC for output fc-port of ServiceRequestCausesLoggingRequest, 
its corresponding op-c, http-c and tcp-c, storing them for later verification request.
  - also from fc ServiceRequestCausesLtpUpdateRequest, 
find output fc-port , its op-c, http-c and tcp-c of ALT, store them
- POST /v1/notify-deregistrations with
  - all attributes filled with random dummy values (that comply specification)
   - reasonable parameter
   - operation-key from above</t>
  </si>
  <si>
    <t>##Gets subscriber-operation update trigger update-ltp to ALT?</t>
  </si>
  <si>
    <t>#### Clearing:
- for chosen op-c from DeregistrationNotification 
  PUT op-c/operation-name with initial value</t>
  </si>
  <si>
    <t>##Gets subscriber-protocol update trigger update-ltp to ALT?</t>
  </si>
  <si>
    <t>#### Clearing:
- for chosen tcp-c from DeregistrationNotification 
  PUT tcp-c/protocol with initial value</t>
  </si>
  <si>
    <t>##Gets subscriber-address update trigger update-ltp to ALT?</t>
  </si>
  <si>
    <t>#### Clearing:
- for chosen tcp-c from DeregistrationNotification 
  PUT tcp-c/address with initial value</t>
  </si>
  <si>
    <t>##Gets subscriber-port update trigger update-ltp to ALT?</t>
  </si>
  <si>
    <t>#### Preparation:
- GETing CC (/core-model-1-4:control-construct)
- searching CC for op-s of /v1/deregister-application, /v1/end-subscription and /v1/notify-approvals, store them
  - also search CC for output fc-port of ServiceRequestCausesLoggingRequest, 
its corresponding op-c, http-c and tcp-c, storing them for later verification request.
  - also from fc ServiceRequestCausesLtpUpdateRequest, 
find output fc-port , its op-c, http-c and tcp-c of ALT, store them
- POST /v1/notify-approvals with
  - all attributes filled with random dummy values (that comply specification)
   - reasonable parameter
   - operation-key from above</t>
  </si>
  <si>
    <t>#### Clearing:
- for chosen op-c from ApprovalNotification 
  PUT op-c/operation-name with initial value</t>
  </si>
  <si>
    <t>#### Clearing:
- for chosen tcp-c from ApprovalNotification 
  PUT tcp-c/protocol with initial value</t>
  </si>
  <si>
    <t>#### Clearing:
- for chosen tcp-c from ApprovalNotification 
  PUT tcp-c/address with initial value</t>
  </si>
  <si>
    <t>#### Preparation:
- GETing CC (/core-model-1-4:control-construct)
- searching CC for op-s of /v1/deregister-application, /v1/end-subscription and /v1/notify-withdrawn-approvals, store them
  - also search CC for output fc-port of ServiceRequestCausesLoggingRequest, 
its corresponding op-c, http-c and tcp-c, storing them for later verification request.
  - also from fc ServiceRequestCausesLtpUpdateRequest, 
find output fc-port , its op-c, http-c and tcp-c of ALT, store them
- POST /v1/notify-withdrawn-approvals with
  - all attributes filled with random dummy values (that comply specification)
   - reasonable parameter
   - operation-key from above</t>
  </si>
  <si>
    <t>#### Clearing:
- for chosen op-c from WithdrawnApprovalNotification 
  PUT op-c/operation-name with initial value</t>
  </si>
  <si>
    <t>#### Clearing:
- for chosen tcp-c from WithdrawnApprovalNotification 
  PUT tcp-c/protocol with initial value</t>
  </si>
  <si>
    <t>#### Clearing:
- for chosen tcp-c from WithdrawnApprovalNotification 
  PUT tcp-c/address with initial value</t>
  </si>
  <si>
    <t>client delete</t>
  </si>
  <si>
    <t>#### Preparation:
- GETing CC (/core-model-1-4:control-construct)
   - searching CC for op-s of /v1/deregister-application, storing operation-key
   - also search CC for output fc-port of ServiceRequestCausesLoggingRequest, 
its corresponding op-c, http-c and tcp-c, storing them for later verification request.
  - also from fc ServiceRequestCausesLtpDeletionRequest, 
find output fc-port , its op-c, http-c and tcp-c of ALT, store them
- POST /v1/register-application with
  - dummy values generated for all attributes with reasonable parameters
- POST /v1/deregister-application with  
   - DummyApplicationName and DummyReleaseNumber 
   - all parameters with random DummyValues</t>
  </si>
  <si>
    <t>#### Testing:
- POST ExecutionAndTraceLog/v1/list-records-of-flow with 
   - IP and port from above
   - operation-key from above
   - DummyValue of x-correlator
   - checking response for entry with application data from ServiceRequestCausesLtpDeletionRequest
   - checking same record for containing DummyXCorrelator &amp;DummyTraceIndicator</t>
  </si>
  <si>
    <t>#### Preparation:
- GETing CC (/core-model-1-4:control-construct)
- searching CC for op-s of /v1/deregister-application
  - also search CC for output fc-port of ServiceRequestCausesLoggingRequest, 
its corresponding op-c, http-c and tcp-c, storing them for later verification request.
  - also from fc ServiceRequestCausesFcUpdateRequest, 
find output fc-port , its op-c, http-c and tcp-c of ALT, store them
- POST /v1/register-application with
  - all attributes filled with random dummy values (that comply specification)
   - reasonable parameter</t>
  </si>
  <si>
    <t>#### Testing:
- POST ExecutionAndTraceLog/v1/list-records-of-flow with 
   - IP and port from above
   - operation-key from above
   - DummyValue of x-correlator
   - checking response for entry with application data from ServiceRequestCausesFcUpdateRequest
   - checking same record for containing DummyXCorrelator &amp;DummyTraceIndicator</t>
  </si>
  <si>
    <t>#### Preparation:
- GETing CC (/core-model-1-4:control-construct)
- searching CC for op-s of /v1/deregister-application and /v1/regard-updated-approval-status, storing operation-key 
- also search CC for output fc-port of ServiceRequestCausesLoggingRequest, 
its corresponding op-c, http-c and tcp-c, storing them for later verification request.
  - also from fc ServiceRequestCausesFcUpdateRequest, 
find output fc-port , its op-c, http-c and tcp-c of ALT, store them
 - POST /v1/register-application with
  - dummy values generated for all attributes
   - reasonable parameter 
- POST /v1/regard-updated-approval-status with
  - all attributes filled with randomly chosen values of dummy application and approval-status = APPROVED
   -operation-key from above
   - reasonable parameter</t>
  </si>
  <si>
    <t xml:space="preserve">#### Preparation:
- GETing CC (/core-model-1-4:control-construct)
- searching CC for op-s of /v1/deregister-application and /v1/regard-updated-approval-status, storing operation-key 
- also search CC for output fc-port of ServiceRequestCausesLoggingRequest, 
its corresponding op-c, http-c and tcp-c, storing them for later verification request.
  - also from fc ServiceRequestCausesFcPortDeletionRequest, 
find output fc-port , its op-c, http-c and tcp-c of ALT, store them
 - POST /v1/register-application with
  - dummy values generated for all attributes
   - reasonable parameter 
- POST /v1/regard-updated-approval-status with
  - all attributes filled with randomly chosen object of dummy application and approval-status = APPROVED
   -operation-key from above
   - reasonable parameter
- POST /v1/regard-updated-approval-status with
  - all attributes filled with randomly chosen object of dummy application and approval-status != APPROVED
   -operation-key from above
   - reasonable parameter
</t>
  </si>
  <si>
    <t>#### Testing:
- POST ExecutionAndTraceLog/v1/list-records-of-flow with 
   - IP and port from above
   - operation-key from above
   - DummyValue of x-correlator
   - checking response for entry with application data from ServiceRequestCausesFcPortDeletionRequest
   - checking same record for containing DummyXCorrelator &amp;DummyTraceIndicator</t>
  </si>
  <si>
    <t>BA</t>
  </si>
  <si>
    <t>#### Preparation:
- GETing CC (/core-model-1-4:control-construct)
- searching CC for op-s of /v1/deregister-application, /v1/end-subscription and /v1/notify-deregistrations, store them
  - also search CC for output fc-port of ServiceRequestCausesLoggingRequest, 
its corresponding op-c, http-c and tcp-c, storing them for later verification request.
  - also from fc ServiceRequestCausesFcUpdateRequest, 
find output fc-port , its op-c, http-c and tcp-c of ALT, store them
- POST /v1/notify-deregistrations with
  - all attributes filled with random dummy values (that comply specification)
   - reasonable parameter
   - operation-key from above</t>
  </si>
  <si>
    <t>#### Preparation:
- GETing CC (/core-model-1-4:control-construct)
- searching CC for op-s of /v1/deregister-application, /v1/end-subscription and /v1/notify-approvals, store them
  - also search CC for output fc-port of ServiceRequestCausesLoggingRequest, 
its corresponding op-c, http-c and tcp-c, storing them for later verification request.
  - also from fc ServiceRequestCausesFcUpdateRequest, 
find output fc-port , its op-c, http-c and tcp-c of ALT, store them
- POST /v1/notify-approvals with
  - all attributes filled with random dummy values (that comply specification)
   - reasonable parameter
   - operation-key from above</t>
  </si>
  <si>
    <t>#### Preparation:
- GETing CC (/core-model-1-4:control-construct)
- searching CC for op-s of /v1/deregister-application, /v1/end-subscription and /v1/notify-withdrawn-approvals, store them
  - also search CC for output fc-port of ServiceRequestCausesLoggingRequest, 
its corresponding op-c, http-c and tcp-c, storing them for later verification request.
  - also from fc ServiceRequestCausesFcUpdateRequest, 
find output fc-port , its op-c, http-c and tcp-c of ALT, store them
- POST /v1/notify-withdrawn-approvals with
  - all attributes filled with random dummy values (that comply specification)
   - reasonable parameter
   - operation-key from above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</si>
</sst>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name val="Calibri"/>
      <family val="2"/>
    </font>
    <font>
      <sz val="11"/>
      <name val="Calibri"/>
      <family val="2"/>
      <charset val="1"/>
    </font>
    <font>
      <sz val="11"/>
      <name val="Calibri"/>
      <family val="2"/>
    </font>
    <font>
      <sz val="11"/>
      <color theme="1"/>
      <name val="Calibri"/>
      <family val="2"/>
      <charset val="1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rgb="FF00B0F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indexed="64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5" fillId="0" borderId="0"/>
  </cellStyleXfs>
  <cellXfs count="73">
    <xf numFmtId="0" fontId="0" fillId="0" borderId="0" xfId="0"/>
    <xf numFmtId="0" fontId="2" fillId="2" borderId="0" xfId="1" applyFont="1" applyBorder="1" applyAlignment="1">
      <alignment horizontal="left" vertical="top" wrapText="1"/>
    </xf>
    <xf numFmtId="0" fontId="2" fillId="3" borderId="0" xfId="1" applyFont="1" applyFill="1" applyBorder="1" applyAlignment="1">
      <alignment horizontal="left" vertical="top" wrapText="1"/>
    </xf>
    <xf numFmtId="0" fontId="2" fillId="3" borderId="1" xfId="0" applyFont="1" applyFill="1" applyBorder="1" applyAlignment="1" applyProtection="1">
      <alignment horizontal="left" vertical="top" wrapText="1"/>
      <protection locked="0"/>
    </xf>
    <xf numFmtId="0" fontId="0" fillId="0" borderId="0" xfId="0" applyAlignment="1">
      <alignment horizontal="left" vertical="top" wrapText="1"/>
    </xf>
    <xf numFmtId="0" fontId="0" fillId="4" borderId="0" xfId="0" applyFill="1" applyAlignment="1">
      <alignment horizontal="left" vertical="top" wrapText="1"/>
    </xf>
    <xf numFmtId="0" fontId="3" fillId="4" borderId="0" xfId="0" applyFont="1" applyFill="1" applyAlignment="1">
      <alignment wrapText="1"/>
    </xf>
    <xf numFmtId="0" fontId="3" fillId="4" borderId="3" xfId="0" applyFont="1" applyFill="1" applyBorder="1" applyAlignment="1">
      <alignment wrapText="1"/>
    </xf>
    <xf numFmtId="0" fontId="4" fillId="5" borderId="0" xfId="0" applyFont="1" applyFill="1" applyAlignment="1">
      <alignment horizontal="left" vertical="top"/>
    </xf>
    <xf numFmtId="0" fontId="4" fillId="4" borderId="4" xfId="0" applyFont="1" applyFill="1" applyBorder="1" applyAlignment="1">
      <alignment horizontal="left" vertical="top"/>
    </xf>
    <xf numFmtId="0" fontId="4" fillId="4" borderId="0" xfId="0" applyFont="1" applyFill="1"/>
    <xf numFmtId="0" fontId="0" fillId="5" borderId="0" xfId="0" applyFill="1" applyAlignment="1">
      <alignment horizontal="left" vertical="top"/>
    </xf>
    <xf numFmtId="0" fontId="0" fillId="6" borderId="4" xfId="0" applyFill="1" applyBorder="1" applyAlignment="1">
      <alignment horizontal="left" vertical="top"/>
    </xf>
    <xf numFmtId="0" fontId="0" fillId="4" borderId="0" xfId="0" applyFill="1"/>
    <xf numFmtId="0" fontId="0" fillId="3" borderId="0" xfId="0" applyFill="1" applyAlignment="1">
      <alignment horizontal="left" vertical="top"/>
    </xf>
    <xf numFmtId="0" fontId="0" fillId="3" borderId="4" xfId="0" applyFill="1" applyBorder="1" applyAlignment="1">
      <alignment horizontal="left" vertical="top"/>
    </xf>
    <xf numFmtId="0" fontId="0" fillId="3" borderId="0" xfId="0" applyFill="1"/>
    <xf numFmtId="0" fontId="6" fillId="7" borderId="0" xfId="2" applyFont="1" applyFill="1" applyAlignment="1" applyProtection="1">
      <alignment horizontal="left" vertical="top" wrapText="1"/>
      <protection locked="0"/>
    </xf>
    <xf numFmtId="0" fontId="7" fillId="5" borderId="0" xfId="2" applyFont="1" applyFill="1" applyAlignment="1">
      <alignment horizontal="left" vertical="top" wrapText="1"/>
    </xf>
    <xf numFmtId="0" fontId="7" fillId="5" borderId="2" xfId="2" applyFont="1" applyFill="1" applyBorder="1" applyAlignment="1">
      <alignment horizontal="left" vertical="top" wrapText="1"/>
    </xf>
    <xf numFmtId="0" fontId="7" fillId="7" borderId="0" xfId="0" applyFont="1" applyFill="1" applyAlignment="1">
      <alignment horizontal="left" vertical="top" wrapText="1"/>
    </xf>
    <xf numFmtId="0" fontId="7" fillId="5" borderId="0" xfId="0" applyFont="1" applyFill="1" applyAlignment="1">
      <alignment horizontal="left" vertical="top" wrapText="1"/>
    </xf>
    <xf numFmtId="0" fontId="7" fillId="5" borderId="5" xfId="2" applyFont="1" applyFill="1" applyBorder="1" applyAlignment="1">
      <alignment horizontal="left" vertical="top" wrapText="1"/>
    </xf>
    <xf numFmtId="0" fontId="0" fillId="3" borderId="1" xfId="0" applyFill="1" applyBorder="1" applyAlignment="1" applyProtection="1">
      <alignment horizontal="left" vertical="top"/>
      <protection locked="0"/>
    </xf>
    <xf numFmtId="0" fontId="0" fillId="7" borderId="0" xfId="0" applyFill="1" applyAlignment="1">
      <alignment horizontal="left" vertical="top" wrapText="1"/>
    </xf>
    <xf numFmtId="0" fontId="8" fillId="5" borderId="0" xfId="0" applyFont="1" applyFill="1" applyAlignment="1">
      <alignment horizontal="left" vertical="top" wrapText="1"/>
    </xf>
    <xf numFmtId="0" fontId="0" fillId="5" borderId="0" xfId="0" applyFill="1" applyAlignment="1">
      <alignment horizontal="left" vertical="top" wrapText="1"/>
    </xf>
    <xf numFmtId="0" fontId="0" fillId="5" borderId="2" xfId="0" applyFill="1" applyBorder="1" applyAlignment="1">
      <alignment horizontal="left" vertical="top" wrapText="1"/>
    </xf>
    <xf numFmtId="0" fontId="7" fillId="5" borderId="2" xfId="0" applyFont="1" applyFill="1" applyBorder="1" applyAlignment="1">
      <alignment horizontal="left" vertical="top" wrapText="1"/>
    </xf>
    <xf numFmtId="0" fontId="0" fillId="5" borderId="6" xfId="0" applyFill="1" applyBorder="1" applyAlignment="1">
      <alignment horizontal="left" vertical="top" wrapText="1"/>
    </xf>
    <xf numFmtId="0" fontId="0" fillId="5" borderId="0" xfId="0" applyFill="1"/>
    <xf numFmtId="0" fontId="0" fillId="7" borderId="4" xfId="0" applyFill="1" applyBorder="1" applyAlignment="1">
      <alignment horizontal="left" vertical="top"/>
    </xf>
    <xf numFmtId="0" fontId="8" fillId="8" borderId="4" xfId="0" applyFont="1" applyFill="1" applyBorder="1" applyAlignment="1">
      <alignment horizontal="left" vertical="top" wrapText="1"/>
    </xf>
    <xf numFmtId="0" fontId="7" fillId="8" borderId="4" xfId="2" applyFont="1" applyFill="1" applyBorder="1" applyAlignment="1">
      <alignment horizontal="left" vertical="top" wrapText="1"/>
    </xf>
    <xf numFmtId="0" fontId="7" fillId="8" borderId="7" xfId="2" applyFont="1" applyFill="1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7" fillId="8" borderId="4" xfId="0" applyFont="1" applyFill="1" applyBorder="1" applyAlignment="1">
      <alignment horizontal="left" vertical="top" wrapText="1"/>
    </xf>
    <xf numFmtId="0" fontId="7" fillId="0" borderId="7" xfId="2" applyFont="1" applyBorder="1" applyAlignment="1">
      <alignment horizontal="left" vertical="top" wrapText="1"/>
    </xf>
    <xf numFmtId="0" fontId="7" fillId="7" borderId="4" xfId="0" applyFont="1" applyFill="1" applyBorder="1" applyAlignment="1">
      <alignment horizontal="left" vertical="top" wrapText="1"/>
    </xf>
    <xf numFmtId="0" fontId="9" fillId="7" borderId="4" xfId="0" applyFont="1" applyFill="1" applyBorder="1" applyAlignment="1">
      <alignment horizontal="left" vertical="top" wrapText="1"/>
    </xf>
    <xf numFmtId="0" fontId="9" fillId="8" borderId="4" xfId="0" applyFont="1" applyFill="1" applyBorder="1" applyAlignment="1">
      <alignment horizontal="left" vertical="top" wrapText="1"/>
    </xf>
    <xf numFmtId="0" fontId="7" fillId="0" borderId="4" xfId="0" applyFont="1" applyBorder="1" applyAlignment="1">
      <alignment horizontal="left" vertical="top" wrapText="1"/>
    </xf>
    <xf numFmtId="0" fontId="0" fillId="3" borderId="8" xfId="0" applyFill="1" applyBorder="1" applyAlignment="1" applyProtection="1">
      <alignment horizontal="left" vertical="top"/>
      <protection locked="0"/>
    </xf>
    <xf numFmtId="0" fontId="0" fillId="7" borderId="4" xfId="0" applyFill="1" applyBorder="1" applyAlignment="1">
      <alignment horizontal="left" vertical="top" wrapText="1"/>
    </xf>
    <xf numFmtId="0" fontId="8" fillId="0" borderId="4" xfId="0" applyFont="1" applyBorder="1" applyAlignment="1">
      <alignment horizontal="left" vertical="top" wrapText="1"/>
    </xf>
    <xf numFmtId="0" fontId="8" fillId="0" borderId="7" xfId="0" applyFont="1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7" fillId="8" borderId="7" xfId="0" applyFont="1" applyFill="1" applyBorder="1" applyAlignment="1">
      <alignment horizontal="left" vertical="top" wrapText="1"/>
    </xf>
    <xf numFmtId="0" fontId="0" fillId="5" borderId="4" xfId="0" applyFill="1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10" fillId="0" borderId="4" xfId="0" applyFont="1" applyBorder="1" applyAlignment="1">
      <alignment horizontal="left" vertical="top"/>
    </xf>
    <xf numFmtId="0" fontId="9" fillId="0" borderId="4" xfId="0" applyFont="1" applyBorder="1" applyAlignment="1">
      <alignment horizontal="left" vertical="top" wrapText="1"/>
    </xf>
    <xf numFmtId="0" fontId="7" fillId="0" borderId="4" xfId="2" applyFont="1" applyBorder="1" applyAlignment="1">
      <alignment horizontal="left" vertical="top" wrapText="1"/>
    </xf>
    <xf numFmtId="0" fontId="0" fillId="5" borderId="4" xfId="0" applyFill="1" applyBorder="1" applyAlignment="1">
      <alignment horizontal="left" vertical="top" wrapText="1"/>
    </xf>
    <xf numFmtId="0" fontId="9" fillId="8" borderId="7" xfId="0" applyFont="1" applyFill="1" applyBorder="1" applyAlignment="1">
      <alignment horizontal="left" vertical="top" wrapText="1"/>
    </xf>
    <xf numFmtId="0" fontId="7" fillId="5" borderId="4" xfId="0" applyFont="1" applyFill="1" applyBorder="1" applyAlignment="1">
      <alignment horizontal="left" vertical="top" wrapText="1"/>
    </xf>
    <xf numFmtId="0" fontId="9" fillId="8" borderId="9" xfId="0" applyFont="1" applyFill="1" applyBorder="1" applyAlignment="1">
      <alignment horizontal="left" vertical="top" wrapText="1"/>
    </xf>
    <xf numFmtId="0" fontId="0" fillId="0" borderId="4" xfId="0" applyBorder="1"/>
    <xf numFmtId="0" fontId="9" fillId="8" borderId="3" xfId="0" applyFont="1" applyFill="1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7" fillId="8" borderId="3" xfId="0" applyFont="1" applyFill="1" applyBorder="1" applyAlignment="1">
      <alignment horizontal="left" vertical="top" wrapText="1"/>
    </xf>
    <xf numFmtId="0" fontId="8" fillId="8" borderId="3" xfId="0" applyFont="1" applyFill="1" applyBorder="1" applyAlignment="1">
      <alignment horizontal="left" vertical="top" wrapText="1"/>
    </xf>
    <xf numFmtId="0" fontId="7" fillId="8" borderId="0" xfId="0" applyFont="1" applyFill="1" applyAlignment="1">
      <alignment horizontal="left" vertical="top" wrapText="1"/>
    </xf>
    <xf numFmtId="0" fontId="0" fillId="5" borderId="3" xfId="0" applyFill="1" applyBorder="1" applyAlignment="1">
      <alignment horizontal="left" vertical="top"/>
    </xf>
    <xf numFmtId="0" fontId="8" fillId="8" borderId="0" xfId="0" applyFont="1" applyFill="1" applyAlignment="1">
      <alignment horizontal="left" vertical="top" wrapText="1"/>
    </xf>
    <xf numFmtId="0" fontId="0" fillId="0" borderId="3" xfId="0" applyBorder="1" applyAlignment="1">
      <alignment horizontal="left" vertical="top"/>
    </xf>
    <xf numFmtId="0" fontId="7" fillId="0" borderId="0" xfId="2" applyFont="1" applyAlignment="1">
      <alignment horizontal="left" vertical="top" wrapText="1"/>
    </xf>
    <xf numFmtId="0" fontId="0" fillId="0" borderId="0" xfId="0" applyAlignment="1">
      <alignment horizontal="left" vertical="top"/>
    </xf>
    <xf numFmtId="0" fontId="3" fillId="4" borderId="0" xfId="0" applyFont="1" applyFill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0" fillId="4" borderId="0" xfId="0" applyFill="1" applyAlignment="1">
      <alignment horizontal="left" vertical="top" wrapText="1"/>
    </xf>
    <xf numFmtId="0" fontId="0" fillId="0" borderId="0" xfId="0" applyAlignment="1">
      <alignment horizontal="left" vertical="top"/>
    </xf>
  </cellXfs>
  <cellStyles count="3">
    <cellStyle name="40% - Accent1" xfId="1" builtinId="31"/>
    <cellStyle name="Normal" xfId="0" builtinId="0"/>
    <cellStyle name="Normal 2" xfId="2" xr:uid="{5D5D4F1C-2866-4225-A9F2-40761A42153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99F78-55CB-4E9D-ADF7-739A0680188E}">
  <dimension ref="A1:O206"/>
  <sheetViews>
    <sheetView tabSelected="1" zoomScale="70" zoomScaleNormal="70" workbookViewId="0">
      <pane xSplit="1" ySplit="3" topLeftCell="F26" activePane="bottomRight" state="frozen"/>
      <selection pane="topRight" activeCell="B1" sqref="B1"/>
      <selection pane="bottomLeft" activeCell="A4" sqref="A4"/>
      <selection pane="bottomRight" activeCell="H31" sqref="H31"/>
    </sheetView>
  </sheetViews>
  <sheetFormatPr defaultRowHeight="15" x14ac:dyDescent="0.25"/>
  <cols>
    <col min="1" max="1" width="30.7109375" style="7" customWidth="1"/>
    <col min="2" max="2" width="70.7109375" style="30" customWidth="1"/>
    <col min="3" max="3" width="70.7109375" style="57" customWidth="1"/>
    <col min="4" max="14" width="70.7109375" customWidth="1"/>
  </cols>
  <sheetData>
    <row r="1" spans="1:14" s="10" customFormat="1" ht="18.75" x14ac:dyDescent="0.25">
      <c r="A1" s="1" t="s">
        <v>0</v>
      </c>
      <c r="B1" s="8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</row>
    <row r="2" spans="1:14" s="13" customFormat="1" ht="18.75" x14ac:dyDescent="0.25">
      <c r="A2" s="1" t="s">
        <v>1</v>
      </c>
      <c r="B2" s="11"/>
      <c r="C2" s="12" t="s">
        <v>28</v>
      </c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</row>
    <row r="3" spans="1:14" s="16" customFormat="1" ht="37.5" customHeight="1" x14ac:dyDescent="0.25">
      <c r="A3" s="2" t="s">
        <v>2</v>
      </c>
      <c r="B3" s="14" t="s">
        <v>29</v>
      </c>
      <c r="C3" s="15" t="s">
        <v>30</v>
      </c>
      <c r="D3" s="15" t="s">
        <v>31</v>
      </c>
      <c r="E3" s="15" t="s">
        <v>32</v>
      </c>
      <c r="F3" s="15" t="s">
        <v>33</v>
      </c>
      <c r="G3" s="15" t="s">
        <v>34</v>
      </c>
      <c r="H3" s="15" t="s">
        <v>35</v>
      </c>
      <c r="I3" s="15" t="s">
        <v>36</v>
      </c>
      <c r="J3" s="15" t="s">
        <v>37</v>
      </c>
      <c r="K3" s="15" t="s">
        <v>38</v>
      </c>
      <c r="L3" s="15" t="s">
        <v>39</v>
      </c>
      <c r="M3" s="15" t="s">
        <v>40</v>
      </c>
      <c r="N3" s="15" t="s">
        <v>41</v>
      </c>
    </row>
    <row r="4" spans="1:14" x14ac:dyDescent="0.25">
      <c r="A4" s="68" t="s">
        <v>3</v>
      </c>
      <c r="B4" s="17" t="s">
        <v>42</v>
      </c>
      <c r="C4" s="31" t="str">
        <f t="shared" ref="C4:N4" si="0">$B$4</f>
        <v>## Is service idempotent?</v>
      </c>
      <c r="D4" s="31" t="str">
        <f t="shared" si="0"/>
        <v>## Is service idempotent?</v>
      </c>
      <c r="E4" s="31" t="str">
        <f t="shared" si="0"/>
        <v>## Is service idempotent?</v>
      </c>
      <c r="F4" s="31" t="str">
        <f t="shared" si="0"/>
        <v>## Is service idempotent?</v>
      </c>
      <c r="G4" s="31" t="str">
        <f t="shared" si="0"/>
        <v>## Is service idempotent?</v>
      </c>
      <c r="H4" s="31" t="str">
        <f t="shared" si="0"/>
        <v>## Is service idempotent?</v>
      </c>
      <c r="I4" s="31" t="str">
        <f t="shared" si="0"/>
        <v>## Is service idempotent?</v>
      </c>
      <c r="J4" s="31" t="str">
        <f t="shared" si="0"/>
        <v>## Is service idempotent?</v>
      </c>
      <c r="K4" s="31" t="str">
        <f t="shared" si="0"/>
        <v>## Is service idempotent?</v>
      </c>
      <c r="L4" s="31" t="str">
        <f t="shared" si="0"/>
        <v>## Is service idempotent?</v>
      </c>
      <c r="M4" s="31" t="str">
        <f t="shared" si="0"/>
        <v>## Is service idempotent?</v>
      </c>
      <c r="N4" s="31" t="str">
        <f t="shared" si="0"/>
        <v>## Is service idempotent?</v>
      </c>
    </row>
    <row r="5" spans="1:14" ht="240" x14ac:dyDescent="0.25">
      <c r="A5" s="68"/>
      <c r="B5" s="18" t="s">
        <v>43</v>
      </c>
      <c r="C5" s="32" t="s">
        <v>128</v>
      </c>
      <c r="D5" s="32" t="s">
        <v>129</v>
      </c>
      <c r="E5" s="32" t="s">
        <v>127</v>
      </c>
      <c r="F5" s="32" t="s">
        <v>143</v>
      </c>
      <c r="G5" s="32" t="str">
        <f>CONCATENATE("#### Preparation:
- GETing CC (/core-model-1-4:control-construct)
- searching CC for op-s of ",G3,", storing operation-key
- POST ",G3,"
   - protocol attribute chosen randomly between HTTP and HTTPS
    -operation-key from above
    - reasonable parameters")</f>
        <v>#### Preparation:
- GETing CC (/core-model-1-4:control-construct)
- searching CC for op-s of /v1/list-applications, storing operation-key
- POST /v1/list-applications
   - protocol attribute chosen randomly between HTTP and HTTPS
    -operation-key from above
    - reasonable parameters</v>
      </c>
      <c r="H5" s="32" t="str">
        <f>CONCATENATE("#### Preparation:
- POST ",H3,"
    - reasonable parameters")</f>
        <v>#### Preparation:
- POST /v1/list-applications-in-generic-representation
    - reasonable parameters</v>
      </c>
      <c r="I5" s="32" t="str">
        <f>CONCATENATE("#### Preparation:
- GETing CC (/core-model-1-4:control-construct)
- searching CC for op-s of ",I$3,", storing operation-key 
  - from fc RegistrationCausesInquiryForApplicationTypeApproval,")&amp;CONCATENATE("find random output fc-port, its op-c, corresponding http-c and tcp-c, store it
- POST ",I$3," with
  - all attributes according to set of chosen http-c, tcp-c and op-c
   -operation-key from above
   - reasonable parameter")</f>
        <v>#### Preparation:
- GETing CC (/core-model-1-4:control-construct)
- searching CC for op-s of /v1/inquire-application-type-approvals, storing operation-key 
  - from fc RegistrationCausesInquiryForApplicationTypeApproval,find random output fc-port, its op-c, corresponding http-c and tcp-c, store it
- POST /v1/inquire-application-type-approvals with
  - all attributes according to set of chosen http-c, tcp-c and op-c
   -operation-key from above
   - reasonable parameter</v>
      </c>
      <c r="J5" s="32" t="str">
        <f>CONCATENATE("#### Preparation:
- GETing CC (/core-model-1-4:control-construct)
- searching CC for op-s of ",J$3,", storing operation-key 
  - from fc DeregistrationNotification,")&amp;CONCATENATE("find random output fc-port, its op-c, corresponding http-c and tcp-c, store it
- POST ",J$3," with
  - all attributes according to set of chosen http-c, tcp-c and op-c
   -operation-key from above
   - reasonable parameter")</f>
        <v>#### Preparation:
- GETing CC (/core-model-1-4:control-construct)
- searching CC for op-s of /v1/notify-deregistrations, storing operation-key 
  - from fc DeregistrationNotification,find random output fc-port, its op-c, corresponding http-c and tcp-c, store it
- POST /v1/notify-deregistrations with
  - all attributes according to set of chosen http-c, tcp-c and op-c
   -operation-key from above
   - reasonable parameter</v>
      </c>
      <c r="K5" s="32" t="str">
        <f>CONCATENATE("#### Preparation:
- GETing CC (/core-model-1-4:control-construct)
- searching CC for op-s of ",K$3,", storing operation-key 
  - from fc ApprovalNotification,")&amp;CONCATENATE("find random output fc-port, its op-c, corresponding http-c and tcp-c, store it
- POST ",K$3," with
  - all attributes according to set of chosen http-c, tcp-c and op-c
   -operation-key from above
   - reasonable parameter")</f>
        <v>#### Preparation:
- GETing CC (/core-model-1-4:control-construct)
- searching CC for op-s of /v1/notify-approvals, storing operation-key 
  - from fc ApprovalNotification,find random output fc-port, its op-c, corresponding http-c and tcp-c, store it
- POST /v1/notify-approvals with
  - all attributes according to set of chosen http-c, tcp-c and op-c
   -operation-key from above
   - reasonable parameter</v>
      </c>
      <c r="L5" s="32" t="str">
        <f>CONCATENATE("#### Preparation:
- GETing CC (/core-model-1-4:control-construct)
- searching CC for op-s of ",L$3,", storing operation-key 
  - from fc WithdrawnApprovalNotification,")&amp;CONCATENATE("find random output fc-port, its op-c, corresponding http-c and tcp-c, store it
- POST ",L$3," with
  - all attributes according to set of chosen http-c, tcp-c and op-c
   -operation-key from above
   - reasonable parameter")</f>
        <v>#### Preparation:
- GETing CC (/core-model-1-4:control-construct)
- searching CC for op-s of /v1/notify-withdrawn-approvals, storing operation-key 
  - from fc WithdrawnApprovalNotification,find random output fc-port, its op-c, corresponding http-c and tcp-c, store it
- POST /v1/notify-withdrawn-approvals with
  - all attributes according to set of chosen http-c, tcp-c and op-c
   -operation-key from above
   - reasonable parameter</v>
      </c>
      <c r="M5" s="32" t="str">
        <f>CONCATENATE("#### Preparation:
- GETing CC (/core-model-1-4:control-construct)
- searching CC for op-s of /v1/relay-server-replacement, storing operation-key 
   - from fc ServerReplacementBroadcast, find random output fc-port,")&amp;CONCATENATE(" its op-c, corresponding http-c and tcp-c, store them
- POST /v1/relay-server-replacement with
  - all attributes according to set of chosen http-c, tcp-c
   -operation-key from above
   - reasonable parameter")</f>
        <v>#### Preparation:
- GETing CC (/core-model-1-4:control-construct)
- searching CC for op-s of /v1/relay-server-replacement, storing operation-key 
   - from fc ServerReplacementBroadcast, find random output fc-port, its op-c, corresponding http-c and tcp-c, store them
- POST /v1/relay-server-replacement with
  - all attributes according to set of chosen http-c, tcp-c
   -operation-key from above
   - reasonable parameter</v>
      </c>
      <c r="N5" s="32" t="str">
        <f>CONCATENATE("#### Preparation:
- GETing CC (/core-model-1-4:control-construct)
- searching CC for op-s of /v1/relay-operation-update, storing operation-key 
 - from fc OperationUpdateBroadcast, find random output fc-port, ")&amp;CONCATENATE("its op-c, corresponding http-c and tcp-c, random op-c of http-c, store it
- POST /v1/relay-operation-update with
  - all attributes(old and new same) according to set of chosen http-c, op-c
   -operation-key from above
   - reasonable parameter")</f>
        <v>#### Preparation:
- GETing CC (/core-model-1-4:control-construct)
- searching CC for op-s of /v1/relay-operation-update, storing operation-key 
 - from fc OperationUpdateBroadcast, find random output fc-port, its op-c, corresponding http-c and tcp-c, random op-c of http-c, store it
- POST /v1/relay-operation-update with
  - all attributes(old and new same) according to set of chosen http-c, op-c
   -operation-key from above
   - reasonable parameter</v>
      </c>
    </row>
    <row r="6" spans="1:14" ht="45" x14ac:dyDescent="0.25">
      <c r="A6" s="68"/>
      <c r="B6" s="18" t="s">
        <v>44</v>
      </c>
      <c r="C6" s="33" t="str">
        <f ca="1">$C6</f>
        <v xml:space="preserve">#### Testing:
- checking for ResponseCode==204 (not 400 because of idempotence)
</v>
      </c>
      <c r="D6" s="33" t="str">
        <f ca="1">$C6</f>
        <v xml:space="preserve">#### Testing:
- checking for ResponseCode==204 (not 400 because of idempotence)
</v>
      </c>
      <c r="E6" s="33" t="str">
        <f ca="1">$C6</f>
        <v xml:space="preserve">#### Testing:
- checking for ResponseCode==204 (not 400 because of idempotence)
</v>
      </c>
      <c r="F6" s="33" t="str">
        <f ca="1">$C6</f>
        <v xml:space="preserve">#### Testing:
- checking for ResponseCode==204 (not 400 because of idempotence)
</v>
      </c>
      <c r="G6" s="35" t="s">
        <v>130</v>
      </c>
      <c r="H6" s="35" t="s">
        <v>130</v>
      </c>
      <c r="I6" s="33" t="str">
        <f ca="1">$C6</f>
        <v xml:space="preserve">#### Testing:
- checking for ResponseCode==204 (not 400 because of idempotence)
</v>
      </c>
      <c r="J6" s="33" t="str">
        <f t="shared" ref="J6:N6" ca="1" si="1">$C6</f>
        <v xml:space="preserve">#### Testing:
- checking for ResponseCode==204 (not 400 because of idempotence)
</v>
      </c>
      <c r="K6" s="33" t="str">
        <f t="shared" ca="1" si="1"/>
        <v xml:space="preserve">#### Testing:
- checking for ResponseCode==204 (not 400 because of idempotence)
</v>
      </c>
      <c r="L6" s="33" t="str">
        <f t="shared" ca="1" si="1"/>
        <v xml:space="preserve">#### Testing:
- checking for ResponseCode==204 (not 400 because of idempotence)
</v>
      </c>
      <c r="M6" s="33" t="str">
        <f t="shared" ca="1" si="1"/>
        <v xml:space="preserve">#### Testing:
- checking for ResponseCode==204 (not 400 because of idempotence)
</v>
      </c>
      <c r="N6" s="33" t="str">
        <f t="shared" ca="1" si="1"/>
        <v xml:space="preserve">#### Testing:
- checking for ResponseCode==204 (not 400 because of idempotence)
</v>
      </c>
    </row>
    <row r="7" spans="1:14" ht="60" x14ac:dyDescent="0.25">
      <c r="A7" s="68"/>
      <c r="B7" s="19" t="s">
        <v>45</v>
      </c>
      <c r="C7" s="34" t="s">
        <v>126</v>
      </c>
      <c r="D7" s="34" t="str">
        <f>$B7</f>
        <v>#### Clearing:
- not applicable</v>
      </c>
      <c r="E7" s="34" t="str">
        <f>$B7</f>
        <v>#### Clearing:
- not applicable</v>
      </c>
      <c r="F7" s="34" t="str">
        <f>$B7</f>
        <v>#### Clearing:
- not applicable</v>
      </c>
      <c r="G7" s="34" t="str">
        <f t="shared" ref="G7:H7" si="2">$B7</f>
        <v>#### Clearing:
- not applicable</v>
      </c>
      <c r="H7" s="34" t="str">
        <f t="shared" si="2"/>
        <v>#### Clearing:
- not applicable</v>
      </c>
      <c r="I7" s="34" t="str">
        <f>$B7</f>
        <v>#### Clearing:
- not applicable</v>
      </c>
      <c r="J7" s="34" t="str">
        <f t="shared" ref="J7:N7" si="3">$B7</f>
        <v>#### Clearing:
- not applicable</v>
      </c>
      <c r="K7" s="34" t="str">
        <f t="shared" si="3"/>
        <v>#### Clearing:
- not applicable</v>
      </c>
      <c r="L7" s="34" t="str">
        <f t="shared" si="3"/>
        <v>#### Clearing:
- not applicable</v>
      </c>
      <c r="M7" s="34" t="str">
        <f t="shared" si="3"/>
        <v>#### Clearing:
- not applicable</v>
      </c>
      <c r="N7" s="34" t="str">
        <f t="shared" si="3"/>
        <v>#### Clearing:
- not applicable</v>
      </c>
    </row>
    <row r="8" spans="1:14" x14ac:dyDescent="0.25">
      <c r="A8" s="68" t="s">
        <v>4</v>
      </c>
      <c r="B8" s="20" t="s">
        <v>46</v>
      </c>
      <c r="C8" s="31" t="str">
        <f t="shared" ref="C8:H8" si="4">$B$8</f>
        <v>## Get parameters checked for completeness?</v>
      </c>
      <c r="D8" s="31" t="str">
        <f>$B$8</f>
        <v>## Get parameters checked for completeness?</v>
      </c>
      <c r="E8" s="31" t="str">
        <f>$B$8</f>
        <v>## Get parameters checked for completeness?</v>
      </c>
      <c r="F8" s="31" t="str">
        <f>$B$8</f>
        <v>## Get parameters checked for completeness?</v>
      </c>
      <c r="G8" s="31" t="str">
        <f t="shared" si="4"/>
        <v>## Get parameters checked for completeness?</v>
      </c>
      <c r="H8" s="31" t="str">
        <f t="shared" si="4"/>
        <v>## Get parameters checked for completeness?</v>
      </c>
      <c r="I8" s="31" t="str">
        <f>$B$8</f>
        <v>## Get parameters checked for completeness?</v>
      </c>
      <c r="J8" s="31" t="str">
        <f t="shared" ref="J8:N8" si="5">$B$8</f>
        <v>## Get parameters checked for completeness?</v>
      </c>
      <c r="K8" s="31" t="str">
        <f t="shared" si="5"/>
        <v>## Get parameters checked for completeness?</v>
      </c>
      <c r="L8" s="31" t="str">
        <f t="shared" si="5"/>
        <v>## Get parameters checked for completeness?</v>
      </c>
      <c r="M8" s="31" t="str">
        <f t="shared" si="5"/>
        <v>## Get parameters checked for completeness?</v>
      </c>
      <c r="N8" s="31" t="str">
        <f t="shared" si="5"/>
        <v>## Get parameters checked for completeness?</v>
      </c>
    </row>
    <row r="9" spans="1:14" ht="255.75" customHeight="1" x14ac:dyDescent="0.25">
      <c r="A9" s="68"/>
      <c r="B9" s="21" t="s">
        <v>47</v>
      </c>
      <c r="C9" s="35" t="str">
        <f>C$5&amp;"
 - BUT one randomly chosen parameter (user, originator, x-correlator, trace-indicator or customer-journey) missing (not empty string!)"</f>
        <v>#### Preparation:
- GETing CC (/core-model-1-4:control-construct)
- searching CC for op-s of /v1/bequeath-your-data-and-die, storing operation-key
- from fc PromptForBequeathingDataCausesTransferOfListOfAlreadyRegisteredApplications, find random output fc-port, its op-c, corresponding http-c and tcp-c, store them
- POST /v1/bequeath-your-data-and-die with
   -  new-application-name and new-release-number attributes from above chosen values
   - new-application-protocol, new-application-address and new-application-port with random generated dummy values (assure sufficiently high probability that set does not exist!)
   -operation-key from above
   - reasonable parameter
 - BUT one randomly chosen parameter (user, originator, x-correlator, trace-indicator or customer-journey) missing (not empty string!)</v>
      </c>
      <c r="D9" s="35" t="str">
        <f>D$5&amp;"
 - BUT one randomly chosen parameter (user, originator, x-correlator, trace-indicator or customer-journey) missing (not empty string!)"</f>
        <v>#### Preparation:
- GETing CC (/core-model-1-4:control-construct)
- searching CC for op-s of /v1/register-application
- from fc ServerReplacementBroadcast, find random output fc-port, its op-c , corresponding http-c and tcp-c
- from fc OperationUpdateBroadcast and TypeApprovalCausesRequestForEmbedding, find corresponding  op-c for http-c found in above step
- POST /v1/register-application with
  - all attributes according to chosen set of http-c, tcp-c and op-c
   - reasonable parameter
 - BUT one randomly chosen parameter (user, originator, x-correlator, trace-indicator or customer-journey) missing (not empty string!)</v>
      </c>
      <c r="E9" s="35" t="str">
        <f>E$5&amp;"
 - BUT one randomly chosen parameter (user, originator, x-correlator, trace-indicator or customer-journey) missing (not empty string!)"</f>
        <v>#### Preparation:
- GETing CC (/core-model-1-4:control-construct)
- searching CC for op-s of /v1/deregister-application, storing operation-key 
- POST /v1/deregister-application with
  - all attributes filled with dummy generated values
   -operation-key from above
   - reasonable parameter
 - BUT one randomly chosen parameter (user, originator, x-correlator, trace-indicator or customer-journey) missing (not empty string!)</v>
      </c>
      <c r="F9" s="35" t="str">
        <f>F$5&amp;"
 - BUT one randomly chosen parameter (user, originator, x-correlator, trace-indicator or customer-journey) missing (not empty string!)"</f>
        <v>#### Preparation:
- GETing CC (/core-model-1-4:control-construct)
- searching CC for op-s of /v1/regard-updated-approval-status, storing operation-key 
  - from fc RegistrationCausesInquiryForApplicationTypeApproval, find random output fc-port, its op-c, http-c and tcp-c , store them
- Getting TAR/CC, getting the op-s/operation-key of list-applications.
- POST TAR/v1/list-applications
  - operation-key from TAR/list-applications
  - reasonable parameters
  - randomly choose one application instance from the response, store it
- POST /v1/regard-updated-approval-status with
  - all attributes filled with randomly chosen application values from TAR/v1/list-applications
   -operation-key from above
   - reasonable parameter
 - BUT one randomly chosen parameter (user, originator, x-correlator, trace-indicator or customer-journey) missing (not empty string!)</v>
      </c>
      <c r="G9" s="35" t="str">
        <f t="shared" ref="G9:H9" si="6">G$5&amp;"
 - BUT one randomly chosen parameter (user, originator, x-correlator, trace-indicator or customer-journey) missing (not empty string!)"</f>
        <v>#### Preparation:
- GETing CC (/core-model-1-4:control-construct)
- searching CC for op-s of /v1/list-applications, storing operation-key
- POST /v1/list-applications
   - protocol attribute chosen randomly between HTTP and HTTPS
    -operation-key from above
    - reasonable parameters
 - BUT one randomly chosen parameter (user, originator, x-correlator, trace-indicator or customer-journey) missing (not empty string!)</v>
      </c>
      <c r="H9" s="35" t="str">
        <f t="shared" si="6"/>
        <v>#### Preparation:
- POST /v1/list-applications-in-generic-representation
    - reasonable parameters
 - BUT one randomly chosen parameter (user, originator, x-correlator, trace-indicator or customer-journey) missing (not empty string!)</v>
      </c>
      <c r="I9" s="35" t="str">
        <f>I$5&amp;"
 - BUT one randomly chosen parameter (user, originator, x-correlator, trace-indicator or customer-journey) missing (not empty string!)"</f>
        <v>#### Preparation:
- GETing CC (/core-model-1-4:control-construct)
- searching CC for op-s of /v1/inquire-application-type-approvals, storing operation-key 
  - from fc RegistrationCausesInquiryForApplicationTypeApproval,find random output fc-port, its op-c, corresponding http-c and tcp-c, store it
- POST /v1/inquire-application-type-approvals with
  - all attributes according to set of chosen http-c, tcp-c and op-c
   -operation-key from above
   - reasonable parameter
 - BUT one randomly chosen parameter (user, originator, x-correlator, trace-indicator or customer-journey) missing (not empty string!)</v>
      </c>
      <c r="J9" s="35" t="str">
        <f t="shared" ref="J9:N9" si="7">J$5&amp;"
 - BUT one randomly chosen parameter (user, originator, x-correlator, trace-indicator or customer-journey) missing (not empty string!)"</f>
        <v>#### Preparation:
- GETing CC (/core-model-1-4:control-construct)
- searching CC for op-s of /v1/notify-deregistrations, storing operation-key 
  - from fc DeregistrationNotification,find random output fc-port, its op-c, corresponding http-c and tcp-c, store it
- POST /v1/notify-deregistrations with
  - all attributes according to set of chosen http-c, tcp-c and op-c
   -operation-key from above
   - reasonable parameter
 - BUT one randomly chosen parameter (user, originator, x-correlator, trace-indicator or customer-journey) missing (not empty string!)</v>
      </c>
      <c r="K9" s="35" t="str">
        <f t="shared" si="7"/>
        <v>#### Preparation:
- GETing CC (/core-model-1-4:control-construct)
- searching CC for op-s of /v1/notify-approvals, storing operation-key 
  - from fc ApprovalNotification,find random output fc-port, its op-c, corresponding http-c and tcp-c, store it
- POST /v1/notify-approvals with
  - all attributes according to set of chosen http-c, tcp-c and op-c
   -operation-key from above
   - reasonable parameter
 - BUT one randomly chosen parameter (user, originator, x-correlator, trace-indicator or customer-journey) missing (not empty string!)</v>
      </c>
      <c r="L9" s="35" t="str">
        <f t="shared" si="7"/>
        <v>#### Preparation:
- GETing CC (/core-model-1-4:control-construct)
- searching CC for op-s of /v1/notify-withdrawn-approvals, storing operation-key 
  - from fc WithdrawnApprovalNotification,find random output fc-port, its op-c, corresponding http-c and tcp-c, store it
- POST /v1/notify-withdrawn-approvals with
  - all attributes according to set of chosen http-c, tcp-c and op-c
   -operation-key from above
   - reasonable parameter
 - BUT one randomly chosen parameter (user, originator, x-correlator, trace-indicator or customer-journey) missing (not empty string!)</v>
      </c>
      <c r="M9" s="35" t="str">
        <f t="shared" si="7"/>
        <v>#### Preparation:
- GETing CC (/core-model-1-4:control-construct)
- searching CC for op-s of /v1/relay-server-replacement, storing operation-key 
   - from fc ServerReplacementBroadcast, find random output fc-port, its op-c, corresponding http-c and tcp-c, store them
- POST /v1/relay-server-replacement with
  - all attributes according to set of chosen http-c, tcp-c
   -operation-key from above
   - reasonable parameter
 - BUT one randomly chosen parameter (user, originator, x-correlator, trace-indicator or customer-journey) missing (not empty string!)</v>
      </c>
      <c r="N9" s="35" t="str">
        <f t="shared" si="7"/>
        <v>#### Preparation:
- GETing CC (/core-model-1-4:control-construct)
- searching CC for op-s of /v1/relay-operation-update, storing operation-key 
 - from fc OperationUpdateBroadcast, find random output fc-port, its op-c, corresponding http-c and tcp-c, random op-c of http-c, store it
- POST /v1/relay-operation-update with
  - all attributes(old and new same) according to set of chosen http-c, op-c
   -operation-key from above
   - reasonable parameter
 - BUT one randomly chosen parameter (user, originator, x-correlator, trace-indicator or customer-journey) missing (not empty string!)</v>
      </c>
    </row>
    <row r="10" spans="1:14" ht="30" x14ac:dyDescent="0.25">
      <c r="A10" s="68"/>
      <c r="B10" s="21" t="s">
        <v>48</v>
      </c>
      <c r="C10" s="36" t="str">
        <f t="shared" ref="C10:N11" si="8">$B10</f>
        <v>#### Testing:
- checking for ResponseCode == 400</v>
      </c>
      <c r="D10" s="36" t="str">
        <f t="shared" si="8"/>
        <v>#### Testing:
- checking for ResponseCode == 400</v>
      </c>
      <c r="E10" s="36" t="str">
        <f t="shared" si="8"/>
        <v>#### Testing:
- checking for ResponseCode == 400</v>
      </c>
      <c r="F10" s="36" t="str">
        <f t="shared" si="8"/>
        <v>#### Testing:
- checking for ResponseCode == 400</v>
      </c>
      <c r="G10" s="36" t="str">
        <f t="shared" si="8"/>
        <v>#### Testing:
- checking for ResponseCode == 400</v>
      </c>
      <c r="H10" s="36" t="str">
        <f t="shared" si="8"/>
        <v>#### Testing:
- checking for ResponseCode == 400</v>
      </c>
      <c r="I10" s="36" t="str">
        <f t="shared" si="8"/>
        <v>#### Testing:
- checking for ResponseCode == 400</v>
      </c>
      <c r="J10" s="36" t="str">
        <f t="shared" si="8"/>
        <v>#### Testing:
- checking for ResponseCode == 400</v>
      </c>
      <c r="K10" s="36" t="str">
        <f t="shared" si="8"/>
        <v>#### Testing:
- checking for ResponseCode == 400</v>
      </c>
      <c r="L10" s="36" t="str">
        <f t="shared" si="8"/>
        <v>#### Testing:
- checking for ResponseCode == 400</v>
      </c>
      <c r="M10" s="36" t="str">
        <f t="shared" si="8"/>
        <v>#### Testing:
- checking for ResponseCode == 400</v>
      </c>
      <c r="N10" s="36" t="str">
        <f t="shared" si="8"/>
        <v>#### Testing:
- checking for ResponseCode == 400</v>
      </c>
    </row>
    <row r="11" spans="1:14" ht="60" x14ac:dyDescent="0.25">
      <c r="A11" s="68"/>
      <c r="B11" s="19" t="str">
        <f t="shared" ref="B11" si="9">$B7</f>
        <v>#### Clearing:
- not applicable</v>
      </c>
      <c r="C11" s="37" t="str">
        <f>$C7</f>
        <v>#### Clearing:
- PUT NewRelease/remote-protocol with original value
- PUT NewRelease/remote-address with original value
- PUT NewRelease/remote-port with original value</v>
      </c>
      <c r="D11" s="34" t="str">
        <f t="shared" si="8"/>
        <v>#### Clearing:
- not applicable</v>
      </c>
      <c r="E11" s="34" t="str">
        <f t="shared" si="8"/>
        <v>#### Clearing:
- not applicable</v>
      </c>
      <c r="F11" s="34" t="str">
        <f t="shared" si="8"/>
        <v>#### Clearing:
- not applicable</v>
      </c>
      <c r="G11" s="34" t="str">
        <f t="shared" si="8"/>
        <v>#### Clearing:
- not applicable</v>
      </c>
      <c r="H11" s="34" t="str">
        <f t="shared" si="8"/>
        <v>#### Clearing:
- not applicable</v>
      </c>
      <c r="I11" s="34" t="str">
        <f t="shared" si="8"/>
        <v>#### Clearing:
- not applicable</v>
      </c>
      <c r="J11" s="34" t="str">
        <f t="shared" si="8"/>
        <v>#### Clearing:
- not applicable</v>
      </c>
      <c r="K11" s="34" t="str">
        <f t="shared" si="8"/>
        <v>#### Clearing:
- not applicable</v>
      </c>
      <c r="L11" s="34" t="str">
        <f t="shared" si="8"/>
        <v>#### Clearing:
- not applicable</v>
      </c>
      <c r="M11" s="34" t="str">
        <f t="shared" si="8"/>
        <v>#### Clearing:
- not applicable</v>
      </c>
      <c r="N11" s="34" t="str">
        <f t="shared" si="8"/>
        <v>#### Clearing:
- not applicable</v>
      </c>
    </row>
    <row r="12" spans="1:14" x14ac:dyDescent="0.25">
      <c r="A12" s="68" t="s">
        <v>5</v>
      </c>
      <c r="B12" s="20" t="s">
        <v>49</v>
      </c>
      <c r="C12" s="38" t="str">
        <f t="shared" ref="C12:N12" si="10">$B$12</f>
        <v>## Gets originator checked for compliance with specification?</v>
      </c>
      <c r="D12" s="38" t="str">
        <f t="shared" si="10"/>
        <v>## Gets originator checked for compliance with specification?</v>
      </c>
      <c r="E12" s="38" t="str">
        <f t="shared" si="10"/>
        <v>## Gets originator checked for compliance with specification?</v>
      </c>
      <c r="F12" s="38" t="str">
        <f t="shared" si="10"/>
        <v>## Gets originator checked for compliance with specification?</v>
      </c>
      <c r="G12" s="38" t="str">
        <f t="shared" si="10"/>
        <v>## Gets originator checked for compliance with specification?</v>
      </c>
      <c r="H12" s="38" t="str">
        <f t="shared" si="10"/>
        <v>## Gets originator checked for compliance with specification?</v>
      </c>
      <c r="I12" s="38" t="str">
        <f t="shared" si="10"/>
        <v>## Gets originator checked for compliance with specification?</v>
      </c>
      <c r="J12" s="38" t="str">
        <f t="shared" si="10"/>
        <v>## Gets originator checked for compliance with specification?</v>
      </c>
      <c r="K12" s="38" t="str">
        <f t="shared" si="10"/>
        <v>## Gets originator checked for compliance with specification?</v>
      </c>
      <c r="L12" s="38" t="str">
        <f t="shared" si="10"/>
        <v>## Gets originator checked for compliance with specification?</v>
      </c>
      <c r="M12" s="38" t="str">
        <f t="shared" si="10"/>
        <v>## Gets originator checked for compliance with specification?</v>
      </c>
      <c r="N12" s="38" t="str">
        <f t="shared" si="10"/>
        <v>## Gets originator checked for compliance with specification?</v>
      </c>
    </row>
    <row r="13" spans="1:14" ht="270" x14ac:dyDescent="0.25">
      <c r="A13" s="70"/>
      <c r="B13" s="21" t="s">
        <v>50</v>
      </c>
      <c r="C13" s="58" t="str">
        <f>C$5&amp;"
 - BUT originator set to be a string of 0, 1 or 2 (random) letters length (too short)."</f>
        <v>#### Preparation:
- GETing CC (/core-model-1-4:control-construct)
- searching CC for op-s of /v1/bequeath-your-data-and-die, storing operation-key
- from fc PromptForBequeathingDataCausesTransferOfListOfAlreadyRegisteredApplications, find random output fc-port, its op-c, corresponding http-c and tcp-c, store them
- POST /v1/bequeath-your-data-and-die with
   -  new-application-name and new-release-number attributes from above chosen values
   - new-application-protocol, new-application-address and new-application-port with random generated dummy values (assure sufficiently high probability that set does not exist!)
   -operation-key from above
   - reasonable parameter
 - BUT originator set to be a string of 0, 1 or 2 (random) letters length (too short).</v>
      </c>
      <c r="D13" s="58" t="str">
        <f>D$5&amp;"
 - BUT originator set to be a string of 0, 1 or 2 (random) letters length (too short)."</f>
        <v>#### Preparation:
- GETing CC (/core-model-1-4:control-construct)
- searching CC for op-s of /v1/register-application
- from fc ServerReplacementBroadcast, find random output fc-port, its op-c , corresponding http-c and tcp-c
- from fc OperationUpdateBroadcast and TypeApprovalCausesRequestForEmbedding, find corresponding  op-c for http-c found in above step
- POST /v1/register-application with
  - all attributes according to chosen set of http-c, tcp-c and op-c
   - reasonable parameter
 - BUT originator set to be a string of 0, 1 or 2 (random) letters length (too short).</v>
      </c>
      <c r="E13" s="58" t="str">
        <f>E$5&amp;"
 - BUT originator set to be a string of 0, 1 or 2 (random) letters length (too short)."</f>
        <v>#### Preparation:
- GETing CC (/core-model-1-4:control-construct)
- searching CC for op-s of /v1/deregister-application, storing operation-key 
- POST /v1/deregister-application with
  - all attributes filled with dummy generated values
   -operation-key from above
   - reasonable parameter
 - BUT originator set to be a string of 0, 1 or 2 (random) letters length (too short).</v>
      </c>
      <c r="F13" s="58" t="str">
        <f>F$5&amp;"
 - BUT originator set to be a string of 0, 1 or 2 (random) letters length (too short)."</f>
        <v>#### Preparation:
- GETing CC (/core-model-1-4:control-construct)
- searching CC for op-s of /v1/regard-updated-approval-status, storing operation-key 
  - from fc RegistrationCausesInquiryForApplicationTypeApproval, find random output fc-port, its op-c, http-c and tcp-c , store them
- Getting TAR/CC, getting the op-s/operation-key of list-applications.
- POST TAR/v1/list-applications
  - operation-key from TAR/list-applications
  - reasonable parameters
  - randomly choose one application instance from the response, store it
- POST /v1/regard-updated-approval-status with
  - all attributes filled with randomly chosen application values from TAR/v1/list-applications
   -operation-key from above
   - reasonable parameter
 - BUT originator set to be a string of 0, 1 or 2 (random) letters length (too short).</v>
      </c>
      <c r="G13" s="58" t="str">
        <f t="shared" ref="G13:H13" si="11">G$5&amp;"
 - BUT originator set to be a string of 0, 1 or 2 (random) letters length (too short)."</f>
        <v>#### Preparation:
- GETing CC (/core-model-1-4:control-construct)
- searching CC for op-s of /v1/list-applications, storing operation-key
- POST /v1/list-applications
   - protocol attribute chosen randomly between HTTP and HTTPS
    -operation-key from above
    - reasonable parameters
 - BUT originator set to be a string of 0, 1 or 2 (random) letters length (too short).</v>
      </c>
      <c r="H13" s="58" t="str">
        <f t="shared" si="11"/>
        <v>#### Preparation:
- POST /v1/list-applications-in-generic-representation
    - reasonable parameters
 - BUT originator set to be a string of 0, 1 or 2 (random) letters length (too short).</v>
      </c>
      <c r="I13" s="58" t="str">
        <f>I$5&amp;"
 - BUT originator set to be a string of 0, 1 or 2 (random) letters length (too short)."</f>
        <v>#### Preparation:
- GETing CC (/core-model-1-4:control-construct)
- searching CC for op-s of /v1/inquire-application-type-approvals, storing operation-key 
  - from fc RegistrationCausesInquiryForApplicationTypeApproval,find random output fc-port, its op-c, corresponding http-c and tcp-c, store it
- POST /v1/inquire-application-type-approvals with
  - all attributes according to set of chosen http-c, tcp-c and op-c
   -operation-key from above
   - reasonable parameter
 - BUT originator set to be a string of 0, 1 or 2 (random) letters length (too short).</v>
      </c>
      <c r="J13" s="58" t="str">
        <f t="shared" ref="J13:N13" si="12">J$5&amp;"
 - BUT originator set to be a string of 0, 1 or 2 (random) letters length (too short)."</f>
        <v>#### Preparation:
- GETing CC (/core-model-1-4:control-construct)
- searching CC for op-s of /v1/notify-deregistrations, storing operation-key 
  - from fc DeregistrationNotification,find random output fc-port, its op-c, corresponding http-c and tcp-c, store it
- POST /v1/notify-deregistrations with
  - all attributes according to set of chosen http-c, tcp-c and op-c
   -operation-key from above
   - reasonable parameter
 - BUT originator set to be a string of 0, 1 or 2 (random) letters length (too short).</v>
      </c>
      <c r="K13" s="58" t="str">
        <f t="shared" si="12"/>
        <v>#### Preparation:
- GETing CC (/core-model-1-4:control-construct)
- searching CC for op-s of /v1/notify-approvals, storing operation-key 
  - from fc ApprovalNotification,find random output fc-port, its op-c, corresponding http-c and tcp-c, store it
- POST /v1/notify-approvals with
  - all attributes according to set of chosen http-c, tcp-c and op-c
   -operation-key from above
   - reasonable parameter
 - BUT originator set to be a string of 0, 1 or 2 (random) letters length (too short).</v>
      </c>
      <c r="L13" s="58" t="str">
        <f t="shared" si="12"/>
        <v>#### Preparation:
- GETing CC (/core-model-1-4:control-construct)
- searching CC for op-s of /v1/notify-withdrawn-approvals, storing operation-key 
  - from fc WithdrawnApprovalNotification,find random output fc-port, its op-c, corresponding http-c and tcp-c, store it
- POST /v1/notify-withdrawn-approvals with
  - all attributes according to set of chosen http-c, tcp-c and op-c
   -operation-key from above
   - reasonable parameter
 - BUT originator set to be a string of 0, 1 or 2 (random) letters length (too short).</v>
      </c>
      <c r="M13" s="58" t="str">
        <f t="shared" si="12"/>
        <v>#### Preparation:
- GETing CC (/core-model-1-4:control-construct)
- searching CC for op-s of /v1/relay-server-replacement, storing operation-key 
   - from fc ServerReplacementBroadcast, find random output fc-port, its op-c, corresponding http-c and tcp-c, store them
- POST /v1/relay-server-replacement with
  - all attributes according to set of chosen http-c, tcp-c
   -operation-key from above
   - reasonable parameter
 - BUT originator set to be a string of 0, 1 or 2 (random) letters length (too short).</v>
      </c>
      <c r="N13" s="58" t="str">
        <f t="shared" si="12"/>
        <v>#### Preparation:
- GETing CC (/core-model-1-4:control-construct)
- searching CC for op-s of /v1/relay-operation-update, storing operation-key 
 - from fc OperationUpdateBroadcast, find random output fc-port, its op-c, corresponding http-c and tcp-c, random op-c of http-c, store it
- POST /v1/relay-operation-update with
  - all attributes(old and new same) according to set of chosen http-c, op-c
   -operation-key from above
   - reasonable parameter
 - BUT originator set to be a string of 0, 1 or 2 (random) letters length (too short).</v>
      </c>
    </row>
    <row r="14" spans="1:14" ht="30" x14ac:dyDescent="0.25">
      <c r="A14" s="70"/>
      <c r="B14" s="21" t="s">
        <v>51</v>
      </c>
      <c r="C14" s="36" t="str">
        <f t="shared" ref="C14:N15" si="13">$B14</f>
        <v>#### Testing:
- checking for ResponseCode==400</v>
      </c>
      <c r="D14" s="36" t="str">
        <f t="shared" si="13"/>
        <v>#### Testing:
- checking for ResponseCode==400</v>
      </c>
      <c r="E14" s="36" t="str">
        <f t="shared" si="13"/>
        <v>#### Testing:
- checking for ResponseCode==400</v>
      </c>
      <c r="F14" s="36" t="str">
        <f t="shared" si="13"/>
        <v>#### Testing:
- checking for ResponseCode==400</v>
      </c>
      <c r="G14" s="36" t="str">
        <f t="shared" si="13"/>
        <v>#### Testing:
- checking for ResponseCode==400</v>
      </c>
      <c r="H14" s="36" t="str">
        <f t="shared" si="13"/>
        <v>#### Testing:
- checking for ResponseCode==400</v>
      </c>
      <c r="I14" s="36" t="str">
        <f t="shared" si="13"/>
        <v>#### Testing:
- checking for ResponseCode==400</v>
      </c>
      <c r="J14" s="36" t="str">
        <f t="shared" si="13"/>
        <v>#### Testing:
- checking for ResponseCode==400</v>
      </c>
      <c r="K14" s="36" t="str">
        <f t="shared" si="13"/>
        <v>#### Testing:
- checking for ResponseCode==400</v>
      </c>
      <c r="L14" s="36" t="str">
        <f t="shared" si="13"/>
        <v>#### Testing:
- checking for ResponseCode==400</v>
      </c>
      <c r="M14" s="36" t="str">
        <f t="shared" si="13"/>
        <v>#### Testing:
- checking for ResponseCode==400</v>
      </c>
      <c r="N14" s="36" t="str">
        <f t="shared" si="13"/>
        <v>#### Testing:
- checking for ResponseCode==400</v>
      </c>
    </row>
    <row r="15" spans="1:14" ht="60" x14ac:dyDescent="0.25">
      <c r="A15" s="70"/>
      <c r="B15" s="19" t="str">
        <f t="shared" ref="B15" si="14">$B7</f>
        <v>#### Clearing:
- not applicable</v>
      </c>
      <c r="C15" s="37" t="str">
        <f>$C$7</f>
        <v>#### Clearing:
- PUT NewRelease/remote-protocol with original value
- PUT NewRelease/remote-address with original value
- PUT NewRelease/remote-port with original value</v>
      </c>
      <c r="D15" s="34" t="str">
        <f t="shared" si="13"/>
        <v>#### Clearing:
- not applicable</v>
      </c>
      <c r="E15" s="34" t="str">
        <f t="shared" si="13"/>
        <v>#### Clearing:
- not applicable</v>
      </c>
      <c r="F15" s="34" t="str">
        <f t="shared" si="13"/>
        <v>#### Clearing:
- not applicable</v>
      </c>
      <c r="G15" s="34" t="str">
        <f t="shared" si="13"/>
        <v>#### Clearing:
- not applicable</v>
      </c>
      <c r="H15" s="34" t="str">
        <f t="shared" si="13"/>
        <v>#### Clearing:
- not applicable</v>
      </c>
      <c r="I15" s="34" t="str">
        <f t="shared" si="13"/>
        <v>#### Clearing:
- not applicable</v>
      </c>
      <c r="J15" s="34" t="str">
        <f t="shared" si="13"/>
        <v>#### Clearing:
- not applicable</v>
      </c>
      <c r="K15" s="34" t="str">
        <f t="shared" si="13"/>
        <v>#### Clearing:
- not applicable</v>
      </c>
      <c r="L15" s="34" t="str">
        <f t="shared" si="13"/>
        <v>#### Clearing:
- not applicable</v>
      </c>
      <c r="M15" s="34" t="str">
        <f t="shared" si="13"/>
        <v>#### Clearing:
- not applicable</v>
      </c>
      <c r="N15" s="34" t="str">
        <f t="shared" si="13"/>
        <v>#### Clearing:
- not applicable</v>
      </c>
    </row>
    <row r="16" spans="1:14" x14ac:dyDescent="0.25">
      <c r="A16" s="68" t="s">
        <v>6</v>
      </c>
      <c r="B16" s="20" t="s">
        <v>52</v>
      </c>
      <c r="C16" s="39" t="str">
        <f t="shared" ref="C16:N16" si="15">$B$16</f>
        <v>## Gets x-correlator checked for complying the pattern?</v>
      </c>
      <c r="D16" s="39" t="str">
        <f t="shared" si="15"/>
        <v>## Gets x-correlator checked for complying the pattern?</v>
      </c>
      <c r="E16" s="39" t="str">
        <f t="shared" si="15"/>
        <v>## Gets x-correlator checked for complying the pattern?</v>
      </c>
      <c r="F16" s="39" t="str">
        <f t="shared" si="15"/>
        <v>## Gets x-correlator checked for complying the pattern?</v>
      </c>
      <c r="G16" s="39" t="str">
        <f t="shared" si="15"/>
        <v>## Gets x-correlator checked for complying the pattern?</v>
      </c>
      <c r="H16" s="39" t="str">
        <f t="shared" si="15"/>
        <v>## Gets x-correlator checked for complying the pattern?</v>
      </c>
      <c r="I16" s="39" t="str">
        <f t="shared" si="15"/>
        <v>## Gets x-correlator checked for complying the pattern?</v>
      </c>
      <c r="J16" s="39" t="str">
        <f t="shared" si="15"/>
        <v>## Gets x-correlator checked for complying the pattern?</v>
      </c>
      <c r="K16" s="39" t="str">
        <f t="shared" si="15"/>
        <v>## Gets x-correlator checked for complying the pattern?</v>
      </c>
      <c r="L16" s="39" t="str">
        <f t="shared" si="15"/>
        <v>## Gets x-correlator checked for complying the pattern?</v>
      </c>
      <c r="M16" s="39" t="str">
        <f t="shared" si="15"/>
        <v>## Gets x-correlator checked for complying the pattern?</v>
      </c>
      <c r="N16" s="39" t="str">
        <f t="shared" si="15"/>
        <v>## Gets x-correlator checked for complying the pattern?</v>
      </c>
    </row>
    <row r="17" spans="1:14" ht="270" x14ac:dyDescent="0.25">
      <c r="A17" s="68"/>
      <c r="B17" s="21" t="s">
        <v>53</v>
      </c>
      <c r="C17" s="58" t="str">
        <f>C$5&amp;"
 - BUT dummyXCorrelators differing from the pattern in various ways (e.g. empty string)."</f>
        <v>#### Preparation:
- GETing CC (/core-model-1-4:control-construct)
- searching CC for op-s of /v1/bequeath-your-data-and-die, storing operation-key
- from fc PromptForBequeathingDataCausesTransferOfListOfAlreadyRegisteredApplications, find random output fc-port, its op-c, corresponding http-c and tcp-c, store them
- POST /v1/bequeath-your-data-and-die with
   -  new-application-name and new-release-number attributes from above chosen values
   - new-application-protocol, new-application-address and new-application-port with random generated dummy values (assure sufficiently high probability that set does not exist!)
   -operation-key from above
   - reasonable parameter
 - BUT dummyXCorrelators differing from the pattern in various ways (e.g. empty string).</v>
      </c>
      <c r="D17" s="58" t="str">
        <f>D$5&amp;"
 - BUT dummyXCorrelators differing from the pattern in various ways (e.g. empty string)."</f>
        <v>#### Preparation:
- GETing CC (/core-model-1-4:control-construct)
- searching CC for op-s of /v1/register-application
- from fc ServerReplacementBroadcast, find random output fc-port, its op-c , corresponding http-c and tcp-c
- from fc OperationUpdateBroadcast and TypeApprovalCausesRequestForEmbedding, find corresponding  op-c for http-c found in above step
- POST /v1/register-application with
  - all attributes according to chosen set of http-c, tcp-c and op-c
   - reasonable parameter
 - BUT dummyXCorrelators differing from the pattern in various ways (e.g. empty string).</v>
      </c>
      <c r="E17" s="58" t="str">
        <f>E$5&amp;"
 - BUT dummyXCorrelators differing from the pattern in various ways (e.g. empty string)."</f>
        <v>#### Preparation:
- GETing CC (/core-model-1-4:control-construct)
- searching CC for op-s of /v1/deregister-application, storing operation-key 
- POST /v1/deregister-application with
  - all attributes filled with dummy generated values
   -operation-key from above
   - reasonable parameter
 - BUT dummyXCorrelators differing from the pattern in various ways (e.g. empty string).</v>
      </c>
      <c r="F17" s="58" t="str">
        <f>F$5&amp;"
 - BUT dummyXCorrelators differing from the pattern in various ways (e.g. empty string)."</f>
        <v>#### Preparation:
- GETing CC (/core-model-1-4:control-construct)
- searching CC for op-s of /v1/regard-updated-approval-status, storing operation-key 
  - from fc RegistrationCausesInquiryForApplicationTypeApproval, find random output fc-port, its op-c, http-c and tcp-c , store them
- Getting TAR/CC, getting the op-s/operation-key of list-applications.
- POST TAR/v1/list-applications
  - operation-key from TAR/list-applications
  - reasonable parameters
  - randomly choose one application instance from the response, store it
- POST /v1/regard-updated-approval-status with
  - all attributes filled with randomly chosen application values from TAR/v1/list-applications
   -operation-key from above
   - reasonable parameter
 - BUT dummyXCorrelators differing from the pattern in various ways (e.g. empty string).</v>
      </c>
      <c r="G17" s="58" t="str">
        <f t="shared" ref="G17:H17" si="16">G$5&amp;"
 - BUT dummyXCorrelators differing from the pattern in various ways (e.g. empty string)."</f>
        <v>#### Preparation:
- GETing CC (/core-model-1-4:control-construct)
- searching CC for op-s of /v1/list-applications, storing operation-key
- POST /v1/list-applications
   - protocol attribute chosen randomly between HTTP and HTTPS
    -operation-key from above
    - reasonable parameters
 - BUT dummyXCorrelators differing from the pattern in various ways (e.g. empty string).</v>
      </c>
      <c r="H17" s="58" t="str">
        <f t="shared" si="16"/>
        <v>#### Preparation:
- POST /v1/list-applications-in-generic-representation
    - reasonable parameters
 - BUT dummyXCorrelators differing from the pattern in various ways (e.g. empty string).</v>
      </c>
      <c r="I17" s="58" t="str">
        <f>I$5&amp;"
 - BUT dummyXCorrelators differing from the pattern in various ways (e.g. empty string)."</f>
        <v>#### Preparation:
- GETing CC (/core-model-1-4:control-construct)
- searching CC for op-s of /v1/inquire-application-type-approvals, storing operation-key 
  - from fc RegistrationCausesInquiryForApplicationTypeApproval,find random output fc-port, its op-c, corresponding http-c and tcp-c, store it
- POST /v1/inquire-application-type-approvals with
  - all attributes according to set of chosen http-c, tcp-c and op-c
   -operation-key from above
   - reasonable parameter
 - BUT dummyXCorrelators differing from the pattern in various ways (e.g. empty string).</v>
      </c>
      <c r="J17" s="58" t="str">
        <f t="shared" ref="J17:N17" si="17">J$5&amp;"
 - BUT dummyXCorrelators differing from the pattern in various ways (e.g. empty string)."</f>
        <v>#### Preparation:
- GETing CC (/core-model-1-4:control-construct)
- searching CC for op-s of /v1/notify-deregistrations, storing operation-key 
  - from fc DeregistrationNotification,find random output fc-port, its op-c, corresponding http-c and tcp-c, store it
- POST /v1/notify-deregistrations with
  - all attributes according to set of chosen http-c, tcp-c and op-c
   -operation-key from above
   - reasonable parameter
 - BUT dummyXCorrelators differing from the pattern in various ways (e.g. empty string).</v>
      </c>
      <c r="K17" s="58" t="str">
        <f t="shared" si="17"/>
        <v>#### Preparation:
- GETing CC (/core-model-1-4:control-construct)
- searching CC for op-s of /v1/notify-approvals, storing operation-key 
  - from fc ApprovalNotification,find random output fc-port, its op-c, corresponding http-c and tcp-c, store it
- POST /v1/notify-approvals with
  - all attributes according to set of chosen http-c, tcp-c and op-c
   -operation-key from above
   - reasonable parameter
 - BUT dummyXCorrelators differing from the pattern in various ways (e.g. empty string).</v>
      </c>
      <c r="L17" s="58" t="str">
        <f t="shared" si="17"/>
        <v>#### Preparation:
- GETing CC (/core-model-1-4:control-construct)
- searching CC for op-s of /v1/notify-withdrawn-approvals, storing operation-key 
  - from fc WithdrawnApprovalNotification,find random output fc-port, its op-c, corresponding http-c and tcp-c, store it
- POST /v1/notify-withdrawn-approvals with
  - all attributes according to set of chosen http-c, tcp-c and op-c
   -operation-key from above
   - reasonable parameter
 - BUT dummyXCorrelators differing from the pattern in various ways (e.g. empty string).</v>
      </c>
      <c r="M17" s="58" t="str">
        <f t="shared" si="17"/>
        <v>#### Preparation:
- GETing CC (/core-model-1-4:control-construct)
- searching CC for op-s of /v1/relay-server-replacement, storing operation-key 
   - from fc ServerReplacementBroadcast, find random output fc-port, its op-c, corresponding http-c and tcp-c, store them
- POST /v1/relay-server-replacement with
  - all attributes according to set of chosen http-c, tcp-c
   -operation-key from above
   - reasonable parameter
 - BUT dummyXCorrelators differing from the pattern in various ways (e.g. empty string).</v>
      </c>
      <c r="N17" s="58" t="str">
        <f t="shared" si="17"/>
        <v>#### Preparation:
- GETing CC (/core-model-1-4:control-construct)
- searching CC for op-s of /v1/relay-operation-update, storing operation-key 
 - from fc OperationUpdateBroadcast, find random output fc-port, its op-c, corresponding http-c and tcp-c, random op-c of http-c, store it
- POST /v1/relay-operation-update with
  - all attributes(old and new same) according to set of chosen http-c, op-c
   -operation-key from above
   - reasonable parameter
 - BUT dummyXCorrelators differing from the pattern in various ways (e.g. empty string).</v>
      </c>
    </row>
    <row r="18" spans="1:14" ht="30" x14ac:dyDescent="0.25">
      <c r="A18" s="68"/>
      <c r="B18" s="21" t="s">
        <v>51</v>
      </c>
      <c r="C18" s="40" t="str">
        <f t="shared" ref="C18:N19" si="18">$B18</f>
        <v>#### Testing:
- checking for ResponseCode==400</v>
      </c>
      <c r="D18" s="40" t="str">
        <f t="shared" si="18"/>
        <v>#### Testing:
- checking for ResponseCode==400</v>
      </c>
      <c r="E18" s="40" t="str">
        <f t="shared" si="18"/>
        <v>#### Testing:
- checking for ResponseCode==400</v>
      </c>
      <c r="F18" s="40" t="str">
        <f t="shared" si="18"/>
        <v>#### Testing:
- checking for ResponseCode==400</v>
      </c>
      <c r="G18" s="40" t="str">
        <f t="shared" si="18"/>
        <v>#### Testing:
- checking for ResponseCode==400</v>
      </c>
      <c r="H18" s="40" t="str">
        <f t="shared" si="18"/>
        <v>#### Testing:
- checking for ResponseCode==400</v>
      </c>
      <c r="I18" s="40" t="str">
        <f t="shared" si="18"/>
        <v>#### Testing:
- checking for ResponseCode==400</v>
      </c>
      <c r="J18" s="40" t="str">
        <f t="shared" si="18"/>
        <v>#### Testing:
- checking for ResponseCode==400</v>
      </c>
      <c r="K18" s="40" t="str">
        <f t="shared" si="18"/>
        <v>#### Testing:
- checking for ResponseCode==400</v>
      </c>
      <c r="L18" s="40" t="str">
        <f t="shared" si="18"/>
        <v>#### Testing:
- checking for ResponseCode==400</v>
      </c>
      <c r="M18" s="40" t="str">
        <f t="shared" si="18"/>
        <v>#### Testing:
- checking for ResponseCode==400</v>
      </c>
      <c r="N18" s="40" t="str">
        <f t="shared" si="18"/>
        <v>#### Testing:
- checking for ResponseCode==400</v>
      </c>
    </row>
    <row r="19" spans="1:14" ht="60" x14ac:dyDescent="0.25">
      <c r="A19" s="68"/>
      <c r="B19" s="19" t="str">
        <f t="shared" ref="B19" si="19">$B7</f>
        <v>#### Clearing:
- not applicable</v>
      </c>
      <c r="C19" s="37" t="str">
        <f>$C$7</f>
        <v>#### Clearing:
- PUT NewRelease/remote-protocol with original value
- PUT NewRelease/remote-address with original value
- PUT NewRelease/remote-port with original value</v>
      </c>
      <c r="D19" s="34" t="str">
        <f t="shared" si="18"/>
        <v>#### Clearing:
- not applicable</v>
      </c>
      <c r="E19" s="34" t="str">
        <f t="shared" si="18"/>
        <v>#### Clearing:
- not applicable</v>
      </c>
      <c r="F19" s="34" t="str">
        <f t="shared" si="18"/>
        <v>#### Clearing:
- not applicable</v>
      </c>
      <c r="G19" s="34" t="str">
        <f t="shared" si="18"/>
        <v>#### Clearing:
- not applicable</v>
      </c>
      <c r="H19" s="34" t="str">
        <f t="shared" si="18"/>
        <v>#### Clearing:
- not applicable</v>
      </c>
      <c r="I19" s="34" t="str">
        <f t="shared" si="18"/>
        <v>#### Clearing:
- not applicable</v>
      </c>
      <c r="J19" s="34" t="str">
        <f t="shared" si="18"/>
        <v>#### Clearing:
- not applicable</v>
      </c>
      <c r="K19" s="34" t="str">
        <f t="shared" si="18"/>
        <v>#### Clearing:
- not applicable</v>
      </c>
      <c r="L19" s="34" t="str">
        <f t="shared" si="18"/>
        <v>#### Clearing:
- not applicable</v>
      </c>
      <c r="M19" s="34" t="str">
        <f t="shared" si="18"/>
        <v>#### Clearing:
- not applicable</v>
      </c>
      <c r="N19" s="34" t="str">
        <f t="shared" si="18"/>
        <v>#### Clearing:
- not applicable</v>
      </c>
    </row>
    <row r="20" spans="1:14" x14ac:dyDescent="0.25">
      <c r="A20" s="68" t="s">
        <v>7</v>
      </c>
      <c r="B20" s="20" t="s">
        <v>54</v>
      </c>
      <c r="C20" s="38" t="str">
        <f t="shared" ref="C20:N20" si="20">$B$20</f>
        <v>## Gets trace-indicator checked for complying the pattern?</v>
      </c>
      <c r="D20" s="38" t="str">
        <f t="shared" si="20"/>
        <v>## Gets trace-indicator checked for complying the pattern?</v>
      </c>
      <c r="E20" s="38" t="str">
        <f t="shared" si="20"/>
        <v>## Gets trace-indicator checked for complying the pattern?</v>
      </c>
      <c r="F20" s="38" t="str">
        <f t="shared" si="20"/>
        <v>## Gets trace-indicator checked for complying the pattern?</v>
      </c>
      <c r="G20" s="38" t="str">
        <f t="shared" si="20"/>
        <v>## Gets trace-indicator checked for complying the pattern?</v>
      </c>
      <c r="H20" s="38" t="str">
        <f t="shared" si="20"/>
        <v>## Gets trace-indicator checked for complying the pattern?</v>
      </c>
      <c r="I20" s="38" t="str">
        <f t="shared" si="20"/>
        <v>## Gets trace-indicator checked for complying the pattern?</v>
      </c>
      <c r="J20" s="38" t="str">
        <f t="shared" si="20"/>
        <v>## Gets trace-indicator checked for complying the pattern?</v>
      </c>
      <c r="K20" s="38" t="str">
        <f t="shared" si="20"/>
        <v>## Gets trace-indicator checked for complying the pattern?</v>
      </c>
      <c r="L20" s="38" t="str">
        <f t="shared" si="20"/>
        <v>## Gets trace-indicator checked for complying the pattern?</v>
      </c>
      <c r="M20" s="38" t="str">
        <f t="shared" si="20"/>
        <v>## Gets trace-indicator checked for complying the pattern?</v>
      </c>
      <c r="N20" s="38" t="str">
        <f t="shared" si="20"/>
        <v>## Gets trace-indicator checked for complying the pattern?</v>
      </c>
    </row>
    <row r="21" spans="1:14" ht="270" x14ac:dyDescent="0.25">
      <c r="A21" s="68"/>
      <c r="B21" s="21" t="s">
        <v>55</v>
      </c>
      <c r="C21" s="58" t="str">
        <f>C$5&amp;"
 BUT dummyTraceIndicator differing from the pattern in various ways (e.g. empty string)."</f>
        <v>#### Preparation:
- GETing CC (/core-model-1-4:control-construct)
- searching CC for op-s of /v1/bequeath-your-data-and-die, storing operation-key
- from fc PromptForBequeathingDataCausesTransferOfListOfAlreadyRegisteredApplications, find random output fc-port, its op-c, corresponding http-c and tcp-c, store them
- POST /v1/bequeath-your-data-and-die with
   -  new-application-name and new-release-number attributes from above chosen values
   - new-application-protocol, new-application-address and new-application-port with random generated dummy values (assure sufficiently high probability that set does not exist!)
   -operation-key from above
   - reasonable parameter
 BUT dummyTraceIndicator differing from the pattern in various ways (e.g. empty string).</v>
      </c>
      <c r="D21" s="58" t="str">
        <f>D$5&amp;"
 BUT dummyTraceIndicator differing from the pattern in various ways (e.g. empty string)."</f>
        <v>#### Preparation:
- GETing CC (/core-model-1-4:control-construct)
- searching CC for op-s of /v1/register-application
- from fc ServerReplacementBroadcast, find random output fc-port, its op-c , corresponding http-c and tcp-c
- from fc OperationUpdateBroadcast and TypeApprovalCausesRequestForEmbedding, find corresponding  op-c for http-c found in above step
- POST /v1/register-application with
  - all attributes according to chosen set of http-c, tcp-c and op-c
   - reasonable parameter
 BUT dummyTraceIndicator differing from the pattern in various ways (e.g. empty string).</v>
      </c>
      <c r="E21" s="58" t="str">
        <f>E$5&amp;"
 BUT dummyTraceIndicator differing from the pattern in various ways (e.g. empty string)."</f>
        <v>#### Preparation:
- GETing CC (/core-model-1-4:control-construct)
- searching CC for op-s of /v1/deregister-application, storing operation-key 
- POST /v1/deregister-application with
  - all attributes filled with dummy generated values
   -operation-key from above
   - reasonable parameter
 BUT dummyTraceIndicator differing from the pattern in various ways (e.g. empty string).</v>
      </c>
      <c r="F21" s="58" t="str">
        <f>F$5&amp;"
 BUT dummyTraceIndicator differing from the pattern in various ways (e.g. empty string)."</f>
        <v>#### Preparation:
- GETing CC (/core-model-1-4:control-construct)
- searching CC for op-s of /v1/regard-updated-approval-status, storing operation-key 
  - from fc RegistrationCausesInquiryForApplicationTypeApproval, find random output fc-port, its op-c, http-c and tcp-c , store them
- Getting TAR/CC, getting the op-s/operation-key of list-applications.
- POST TAR/v1/list-applications
  - operation-key from TAR/list-applications
  - reasonable parameters
  - randomly choose one application instance from the response, store it
- POST /v1/regard-updated-approval-status with
  - all attributes filled with randomly chosen application values from TAR/v1/list-applications
   -operation-key from above
   - reasonable parameter
 BUT dummyTraceIndicator differing from the pattern in various ways (e.g. empty string).</v>
      </c>
      <c r="G21" s="58" t="str">
        <f t="shared" ref="G21:H21" si="21">G$5&amp;"
 BUT dummyTraceIndicator differing from the pattern in various ways (e.g. empty string)."</f>
        <v>#### Preparation:
- GETing CC (/core-model-1-4:control-construct)
- searching CC for op-s of /v1/list-applications, storing operation-key
- POST /v1/list-applications
   - protocol attribute chosen randomly between HTTP and HTTPS
    -operation-key from above
    - reasonable parameters
 BUT dummyTraceIndicator differing from the pattern in various ways (e.g. empty string).</v>
      </c>
      <c r="H21" s="58" t="str">
        <f t="shared" si="21"/>
        <v>#### Preparation:
- POST /v1/list-applications-in-generic-representation
    - reasonable parameters
 BUT dummyTraceIndicator differing from the pattern in various ways (e.g. empty string).</v>
      </c>
      <c r="I21" s="58" t="str">
        <f>I$5&amp;"
 BUT dummyTraceIndicator differing from the pattern in various ways (e.g. empty string)."</f>
        <v>#### Preparation:
- GETing CC (/core-model-1-4:control-construct)
- searching CC for op-s of /v1/inquire-application-type-approvals, storing operation-key 
  - from fc RegistrationCausesInquiryForApplicationTypeApproval,find random output fc-port, its op-c, corresponding http-c and tcp-c, store it
- POST /v1/inquire-application-type-approvals with
  - all attributes according to set of chosen http-c, tcp-c and op-c
   -operation-key from above
   - reasonable parameter
 BUT dummyTraceIndicator differing from the pattern in various ways (e.g. empty string).</v>
      </c>
      <c r="J21" s="58" t="str">
        <f t="shared" ref="J21:N21" si="22">J$5&amp;"
 BUT dummyTraceIndicator differing from the pattern in various ways (e.g. empty string)."</f>
        <v>#### Preparation:
- GETing CC (/core-model-1-4:control-construct)
- searching CC for op-s of /v1/notify-deregistrations, storing operation-key 
  - from fc DeregistrationNotification,find random output fc-port, its op-c, corresponding http-c and tcp-c, store it
- POST /v1/notify-deregistrations with
  - all attributes according to set of chosen http-c, tcp-c and op-c
   -operation-key from above
   - reasonable parameter
 BUT dummyTraceIndicator differing from the pattern in various ways (e.g. empty string).</v>
      </c>
      <c r="K21" s="58" t="str">
        <f t="shared" si="22"/>
        <v>#### Preparation:
- GETing CC (/core-model-1-4:control-construct)
- searching CC for op-s of /v1/notify-approvals, storing operation-key 
  - from fc ApprovalNotification,find random output fc-port, its op-c, corresponding http-c and tcp-c, store it
- POST /v1/notify-approvals with
  - all attributes according to set of chosen http-c, tcp-c and op-c
   -operation-key from above
   - reasonable parameter
 BUT dummyTraceIndicator differing from the pattern in various ways (e.g. empty string).</v>
      </c>
      <c r="L21" s="58" t="str">
        <f t="shared" si="22"/>
        <v>#### Preparation:
- GETing CC (/core-model-1-4:control-construct)
- searching CC for op-s of /v1/notify-withdrawn-approvals, storing operation-key 
  - from fc WithdrawnApprovalNotification,find random output fc-port, its op-c, corresponding http-c and tcp-c, store it
- POST /v1/notify-withdrawn-approvals with
  - all attributes according to set of chosen http-c, tcp-c and op-c
   -operation-key from above
   - reasonable parameter
 BUT dummyTraceIndicator differing from the pattern in various ways (e.g. empty string).</v>
      </c>
      <c r="M21" s="58" t="str">
        <f t="shared" si="22"/>
        <v>#### Preparation:
- GETing CC (/core-model-1-4:control-construct)
- searching CC for op-s of /v1/relay-server-replacement, storing operation-key 
   - from fc ServerReplacementBroadcast, find random output fc-port, its op-c, corresponding http-c and tcp-c, store them
- POST /v1/relay-server-replacement with
  - all attributes according to set of chosen http-c, tcp-c
   -operation-key from above
   - reasonable parameter
 BUT dummyTraceIndicator differing from the pattern in various ways (e.g. empty string).</v>
      </c>
      <c r="N21" s="58" t="str">
        <f t="shared" si="22"/>
        <v>#### Preparation:
- GETing CC (/core-model-1-4:control-construct)
- searching CC for op-s of /v1/relay-operation-update, storing operation-key 
 - from fc OperationUpdateBroadcast, find random output fc-port, its op-c, corresponding http-c and tcp-c, random op-c of http-c, store it
- POST /v1/relay-operation-update with
  - all attributes(old and new same) according to set of chosen http-c, op-c
   -operation-key from above
   - reasonable parameter
 BUT dummyTraceIndicator differing from the pattern in various ways (e.g. empty string).</v>
      </c>
    </row>
    <row r="22" spans="1:14" ht="30" x14ac:dyDescent="0.25">
      <c r="A22" s="68"/>
      <c r="B22" s="21" t="s">
        <v>51</v>
      </c>
      <c r="C22" s="40" t="str">
        <f t="shared" ref="C22:N23" si="23">$B22</f>
        <v>#### Testing:
- checking for ResponseCode==400</v>
      </c>
      <c r="D22" s="40" t="str">
        <f t="shared" si="23"/>
        <v>#### Testing:
- checking for ResponseCode==400</v>
      </c>
      <c r="E22" s="40" t="str">
        <f t="shared" si="23"/>
        <v>#### Testing:
- checking for ResponseCode==400</v>
      </c>
      <c r="F22" s="40" t="str">
        <f t="shared" si="23"/>
        <v>#### Testing:
- checking for ResponseCode==400</v>
      </c>
      <c r="G22" s="40" t="str">
        <f t="shared" si="23"/>
        <v>#### Testing:
- checking for ResponseCode==400</v>
      </c>
      <c r="H22" s="40" t="str">
        <f t="shared" si="23"/>
        <v>#### Testing:
- checking for ResponseCode==400</v>
      </c>
      <c r="I22" s="40" t="str">
        <f t="shared" si="23"/>
        <v>#### Testing:
- checking for ResponseCode==400</v>
      </c>
      <c r="J22" s="40" t="str">
        <f t="shared" si="23"/>
        <v>#### Testing:
- checking for ResponseCode==400</v>
      </c>
      <c r="K22" s="40" t="str">
        <f t="shared" si="23"/>
        <v>#### Testing:
- checking for ResponseCode==400</v>
      </c>
      <c r="L22" s="40" t="str">
        <f t="shared" si="23"/>
        <v>#### Testing:
- checking for ResponseCode==400</v>
      </c>
      <c r="M22" s="40" t="str">
        <f t="shared" si="23"/>
        <v>#### Testing:
- checking for ResponseCode==400</v>
      </c>
      <c r="N22" s="40" t="str">
        <f t="shared" si="23"/>
        <v>#### Testing:
- checking for ResponseCode==400</v>
      </c>
    </row>
    <row r="23" spans="1:14" ht="60" x14ac:dyDescent="0.25">
      <c r="A23" s="68"/>
      <c r="B23" s="19" t="str">
        <f t="shared" ref="B23" si="24">$B7</f>
        <v>#### Clearing:
- not applicable</v>
      </c>
      <c r="C23" s="37" t="str">
        <f>$C$7</f>
        <v>#### Clearing:
- PUT NewRelease/remote-protocol with original value
- PUT NewRelease/remote-address with original value
- PUT NewRelease/remote-port with original value</v>
      </c>
      <c r="D23" s="34" t="str">
        <f t="shared" si="23"/>
        <v>#### Clearing:
- not applicable</v>
      </c>
      <c r="E23" s="34" t="str">
        <f t="shared" si="23"/>
        <v>#### Clearing:
- not applicable</v>
      </c>
      <c r="F23" s="34" t="str">
        <f t="shared" si="23"/>
        <v>#### Clearing:
- not applicable</v>
      </c>
      <c r="G23" s="34" t="str">
        <f t="shared" si="23"/>
        <v>#### Clearing:
- not applicable</v>
      </c>
      <c r="H23" s="34" t="str">
        <f t="shared" si="23"/>
        <v>#### Clearing:
- not applicable</v>
      </c>
      <c r="I23" s="34" t="str">
        <f t="shared" si="23"/>
        <v>#### Clearing:
- not applicable</v>
      </c>
      <c r="J23" s="34" t="str">
        <f t="shared" si="23"/>
        <v>#### Clearing:
- not applicable</v>
      </c>
      <c r="K23" s="34" t="str">
        <f t="shared" si="23"/>
        <v>#### Clearing:
- not applicable</v>
      </c>
      <c r="L23" s="34" t="str">
        <f t="shared" si="23"/>
        <v>#### Clearing:
- not applicable</v>
      </c>
      <c r="M23" s="34" t="str">
        <f t="shared" si="23"/>
        <v>#### Clearing:
- not applicable</v>
      </c>
      <c r="N23" s="34" t="str">
        <f t="shared" si="23"/>
        <v>#### Clearing:
- not applicable</v>
      </c>
    </row>
    <row r="24" spans="1:14" x14ac:dyDescent="0.25">
      <c r="A24" s="68" t="s">
        <v>8</v>
      </c>
      <c r="B24" s="20" t="s">
        <v>56</v>
      </c>
      <c r="C24" s="31" t="str">
        <f t="shared" ref="C24:N24" si="25">$B$24</f>
        <v>## Gets security key checked for availability?</v>
      </c>
      <c r="D24" s="31" t="str">
        <f t="shared" si="25"/>
        <v>## Gets security key checked for availability?</v>
      </c>
      <c r="E24" s="31" t="str">
        <f t="shared" si="25"/>
        <v>## Gets security key checked for availability?</v>
      </c>
      <c r="F24" s="31" t="str">
        <f t="shared" si="25"/>
        <v>## Gets security key checked for availability?</v>
      </c>
      <c r="G24" s="31" t="str">
        <f t="shared" si="25"/>
        <v>## Gets security key checked for availability?</v>
      </c>
      <c r="H24" s="31" t="str">
        <f t="shared" si="25"/>
        <v>## Gets security key checked for availability?</v>
      </c>
      <c r="I24" s="31" t="str">
        <f t="shared" si="25"/>
        <v>## Gets security key checked for availability?</v>
      </c>
      <c r="J24" s="31" t="str">
        <f t="shared" si="25"/>
        <v>## Gets security key checked for availability?</v>
      </c>
      <c r="K24" s="31" t="str">
        <f t="shared" si="25"/>
        <v>## Gets security key checked for availability?</v>
      </c>
      <c r="L24" s="31" t="str">
        <f t="shared" si="25"/>
        <v>## Gets security key checked for availability?</v>
      </c>
      <c r="M24" s="31" t="str">
        <f t="shared" si="25"/>
        <v>## Gets security key checked for availability?</v>
      </c>
      <c r="N24" s="31" t="str">
        <f t="shared" si="25"/>
        <v>## Gets security key checked for availability?</v>
      </c>
    </row>
    <row r="25" spans="1:14" ht="255" x14ac:dyDescent="0.25">
      <c r="A25" s="68"/>
      <c r="B25" s="21" t="s">
        <v>57</v>
      </c>
      <c r="C25" s="58" t="str">
        <f>SUBSTITUTE(C$5,"  -operation-key from above", "")&amp;"
- BUT operationKey parameter missing (does not mean empty string)"</f>
        <v>#### Preparation:
- GETing CC (/core-model-1-4:control-construct)
- searching CC for op-s of /v1/bequeath-your-data-and-die, storing operation-key
- from fc PromptForBequeathingDataCausesTransferOfListOfAlreadyRegisteredApplications, find random output fc-port, its op-c, corresponding http-c and tcp-c, store them
- POST /v1/bequeath-your-data-and-die with
   -  new-application-name and new-release-number attributes from above chosen values
   - new-application-protocol, new-application-address and new-application-port with random generated dummy values (assure sufficiently high probability that set does not exist!)
   - reasonable parameter
- BUT operationKey parameter missing (does not mean empty string)</v>
      </c>
      <c r="D25" s="58" t="s">
        <v>112</v>
      </c>
      <c r="E25" s="58" t="str">
        <f>SUBSTITUTE(E$5,"  -operation-key from above", "")&amp;"
- BUT operationKey parameter missing (does not mean empty string)"</f>
        <v>#### Preparation:
- GETing CC (/core-model-1-4:control-construct)
- searching CC for op-s of /v1/deregister-application, storing operation-key 
- POST /v1/deregister-application with
  - all attributes filled with dummy generated values
   - reasonable parameter
- BUT operationKey parameter missing (does not mean empty string)</v>
      </c>
      <c r="F25" s="58" t="str">
        <f>SUBSTITUTE(F$5,"  -operation-key from above", "")&amp;"
- BUT operationKey parameter missing (does not mean empty string)"</f>
        <v>#### Preparation:
- GETing CC (/core-model-1-4:control-construct)
- searching CC for op-s of /v1/regard-updated-approval-status, storing operation-key 
  - from fc RegistrationCausesInquiryForApplicationTypeApproval, find random output fc-port, its op-c, http-c and tcp-c , store them
- Getting TAR/CC, getting the op-s/operation-key of list-applications.
- POST TAR/v1/list-applications
  - operation-key from TAR/list-applications
  - reasonable parameters
  - randomly choose one application instance from the response, store it
- POST /v1/regard-updated-approval-status with
  - all attributes filled with randomly chosen application values from TAR/v1/list-applications
   - reasonable parameter
- BUT operationKey parameter missing (does not mean empty string)</v>
      </c>
      <c r="G25" s="58" t="str">
        <f t="shared" ref="G25:H25" si="26">SUBSTITUTE(G$5,"  -operation-key from above", "")&amp;"
- BUT operationKey parameter missing (does not mean empty string)"</f>
        <v>#### Preparation:
- GETing CC (/core-model-1-4:control-construct)
- searching CC for op-s of /v1/list-applications, storing operation-key
- POST /v1/list-applications
   - protocol attribute chosen randomly between HTTP and HTTPS
    - reasonable parameters
- BUT operationKey parameter missing (does not mean empty string)</v>
      </c>
      <c r="H25" s="58" t="s">
        <v>112</v>
      </c>
      <c r="I25" s="58" t="str">
        <f>SUBSTITUTE(I$5,"  -operation-key from above", "")&amp;"
- BUT operationKey parameter missing (does not mean empty string)"</f>
        <v>#### Preparation:
- GETing CC (/core-model-1-4:control-construct)
- searching CC for op-s of /v1/inquire-application-type-approvals, storing operation-key 
  - from fc RegistrationCausesInquiryForApplicationTypeApproval,find random output fc-port, its op-c, corresponding http-c and tcp-c, store it
- POST /v1/inquire-application-type-approvals with
  - all attributes according to set of chosen http-c, tcp-c and op-c
   - reasonable parameter
- BUT operationKey parameter missing (does not mean empty string)</v>
      </c>
      <c r="J25" s="58" t="str">
        <f t="shared" ref="J25:N25" si="27">SUBSTITUTE(J$5,"  -operation-key from above", "")&amp;"
- BUT operationKey parameter missing (does not mean empty string)"</f>
        <v>#### Preparation:
- GETing CC (/core-model-1-4:control-construct)
- searching CC for op-s of /v1/notify-deregistrations, storing operation-key 
  - from fc DeregistrationNotification,find random output fc-port, its op-c, corresponding http-c and tcp-c, store it
- POST /v1/notify-deregistrations with
  - all attributes according to set of chosen http-c, tcp-c and op-c
   - reasonable parameter
- BUT operationKey parameter missing (does not mean empty string)</v>
      </c>
      <c r="K25" s="58" t="str">
        <f t="shared" si="27"/>
        <v>#### Preparation:
- GETing CC (/core-model-1-4:control-construct)
- searching CC for op-s of /v1/notify-approvals, storing operation-key 
  - from fc ApprovalNotification,find random output fc-port, its op-c, corresponding http-c and tcp-c, store it
- POST /v1/notify-approvals with
  - all attributes according to set of chosen http-c, tcp-c and op-c
   - reasonable parameter
- BUT operationKey parameter missing (does not mean empty string)</v>
      </c>
      <c r="L25" s="58" t="str">
        <f t="shared" si="27"/>
        <v>#### Preparation:
- GETing CC (/core-model-1-4:control-construct)
- searching CC for op-s of /v1/notify-withdrawn-approvals, storing operation-key 
  - from fc WithdrawnApprovalNotification,find random output fc-port, its op-c, corresponding http-c and tcp-c, store it
- POST /v1/notify-withdrawn-approvals with
  - all attributes according to set of chosen http-c, tcp-c and op-c
   - reasonable parameter
- BUT operationKey parameter missing (does not mean empty string)</v>
      </c>
      <c r="M25" s="58" t="str">
        <f t="shared" si="27"/>
        <v>#### Preparation:
- GETing CC (/core-model-1-4:control-construct)
- searching CC for op-s of /v1/relay-server-replacement, storing operation-key 
   - from fc ServerReplacementBroadcast, find random output fc-port, its op-c, corresponding http-c and tcp-c, store them
- POST /v1/relay-server-replacement with
  - all attributes according to set of chosen http-c, tcp-c
   - reasonable parameter
- BUT operationKey parameter missing (does not mean empty string)</v>
      </c>
      <c r="N25" s="58" t="str">
        <f t="shared" si="27"/>
        <v>#### Preparation:
- GETing CC (/core-model-1-4:control-construct)
- searching CC for op-s of /v1/relay-operation-update, storing operation-key 
 - from fc OperationUpdateBroadcast, find random output fc-port, its op-c, corresponding http-c and tcp-c, random op-c of http-c, store it
- POST /v1/relay-operation-update with
  - all attributes(old and new same) according to set of chosen http-c, op-c
   - reasonable parameter
- BUT operationKey parameter missing (does not mean empty string)</v>
      </c>
    </row>
    <row r="26" spans="1:14" ht="30" x14ac:dyDescent="0.25">
      <c r="A26" s="68"/>
      <c r="B26" s="21" t="s">
        <v>58</v>
      </c>
      <c r="C26" s="36" t="str">
        <f t="shared" ref="C26:N27" si="28">$B26</f>
        <v>#### Testing:
- checking for ResponseCode==401</v>
      </c>
      <c r="D26" s="36" t="s">
        <v>112</v>
      </c>
      <c r="E26" s="36" t="str">
        <f t="shared" si="28"/>
        <v>#### Testing:
- checking for ResponseCode==401</v>
      </c>
      <c r="F26" s="36" t="str">
        <f t="shared" si="28"/>
        <v>#### Testing:
- checking for ResponseCode==401</v>
      </c>
      <c r="G26" s="36" t="str">
        <f t="shared" si="28"/>
        <v>#### Testing:
- checking for ResponseCode==401</v>
      </c>
      <c r="H26" s="36" t="s">
        <v>112</v>
      </c>
      <c r="I26" s="36" t="str">
        <f t="shared" si="28"/>
        <v>#### Testing:
- checking for ResponseCode==401</v>
      </c>
      <c r="J26" s="36" t="str">
        <f t="shared" si="28"/>
        <v>#### Testing:
- checking for ResponseCode==401</v>
      </c>
      <c r="K26" s="36" t="str">
        <f t="shared" si="28"/>
        <v>#### Testing:
- checking for ResponseCode==401</v>
      </c>
      <c r="L26" s="36" t="str">
        <f t="shared" si="28"/>
        <v>#### Testing:
- checking for ResponseCode==401</v>
      </c>
      <c r="M26" s="36" t="str">
        <f t="shared" si="28"/>
        <v>#### Testing:
- checking for ResponseCode==401</v>
      </c>
      <c r="N26" s="36" t="str">
        <f t="shared" si="28"/>
        <v>#### Testing:
- checking for ResponseCode==401</v>
      </c>
    </row>
    <row r="27" spans="1:14" ht="60" x14ac:dyDescent="0.25">
      <c r="A27" s="68"/>
      <c r="B27" s="19" t="str">
        <f t="shared" ref="B27" si="29">$B7</f>
        <v>#### Clearing:
- not applicable</v>
      </c>
      <c r="C27" s="37" t="str">
        <f>$C$7</f>
        <v>#### Clearing:
- PUT NewRelease/remote-protocol with original value
- PUT NewRelease/remote-address with original value
- PUT NewRelease/remote-port with original value</v>
      </c>
      <c r="D27" s="34" t="s">
        <v>112</v>
      </c>
      <c r="E27" s="34" t="str">
        <f t="shared" si="28"/>
        <v>#### Clearing:
- not applicable</v>
      </c>
      <c r="F27" s="34" t="str">
        <f t="shared" si="28"/>
        <v>#### Clearing:
- not applicable</v>
      </c>
      <c r="G27" s="34" t="str">
        <f t="shared" si="28"/>
        <v>#### Clearing:
- not applicable</v>
      </c>
      <c r="H27" s="34" t="s">
        <v>112</v>
      </c>
      <c r="I27" s="34" t="str">
        <f t="shared" si="28"/>
        <v>#### Clearing:
- not applicable</v>
      </c>
      <c r="J27" s="34" t="str">
        <f t="shared" si="28"/>
        <v>#### Clearing:
- not applicable</v>
      </c>
      <c r="K27" s="34" t="str">
        <f t="shared" si="28"/>
        <v>#### Clearing:
- not applicable</v>
      </c>
      <c r="L27" s="34" t="str">
        <f t="shared" si="28"/>
        <v>#### Clearing:
- not applicable</v>
      </c>
      <c r="M27" s="34" t="str">
        <f t="shared" si="28"/>
        <v>#### Clearing:
- not applicable</v>
      </c>
      <c r="N27" s="34" t="str">
        <f t="shared" si="28"/>
        <v>#### Clearing:
- not applicable</v>
      </c>
    </row>
    <row r="28" spans="1:14" x14ac:dyDescent="0.25">
      <c r="A28" s="68" t="s">
        <v>9</v>
      </c>
      <c r="B28" s="20" t="s">
        <v>59</v>
      </c>
      <c r="C28" s="31" t="str">
        <f t="shared" ref="C28:N28" si="30">$B$28</f>
        <v>## Gets security key checked for correctness?</v>
      </c>
      <c r="D28" s="31" t="str">
        <f t="shared" si="30"/>
        <v>## Gets security key checked for correctness?</v>
      </c>
      <c r="E28" s="31" t="str">
        <f t="shared" si="30"/>
        <v>## Gets security key checked for correctness?</v>
      </c>
      <c r="F28" s="31" t="str">
        <f t="shared" si="30"/>
        <v>## Gets security key checked for correctness?</v>
      </c>
      <c r="G28" s="31" t="str">
        <f t="shared" si="30"/>
        <v>## Gets security key checked for correctness?</v>
      </c>
      <c r="H28" s="31" t="str">
        <f t="shared" si="30"/>
        <v>## Gets security key checked for correctness?</v>
      </c>
      <c r="I28" s="31" t="str">
        <f t="shared" si="30"/>
        <v>## Gets security key checked for correctness?</v>
      </c>
      <c r="J28" s="31" t="str">
        <f t="shared" si="30"/>
        <v>## Gets security key checked for correctness?</v>
      </c>
      <c r="K28" s="31" t="str">
        <f t="shared" si="30"/>
        <v>## Gets security key checked for correctness?</v>
      </c>
      <c r="L28" s="31" t="str">
        <f t="shared" si="30"/>
        <v>## Gets security key checked for correctness?</v>
      </c>
      <c r="M28" s="31" t="str">
        <f t="shared" si="30"/>
        <v>## Gets security key checked for correctness?</v>
      </c>
      <c r="N28" s="31" t="str">
        <f t="shared" si="30"/>
        <v>## Gets security key checked for correctness?</v>
      </c>
    </row>
    <row r="29" spans="1:14" ht="255" x14ac:dyDescent="0.25">
      <c r="A29" s="68"/>
      <c r="B29" s="21" t="s">
        <v>60</v>
      </c>
      <c r="C29" s="58" t="str">
        <f>SUBSTITUTE(C$5,"  -operation-key from above", "")&amp;"
  - BUT operationKey with random DummyValue"</f>
        <v>#### Preparation:
- GETing CC (/core-model-1-4:control-construct)
- searching CC for op-s of /v1/bequeath-your-data-and-die, storing operation-key
- from fc PromptForBequeathingDataCausesTransferOfListOfAlreadyRegisteredApplications, find random output fc-port, its op-c, corresponding http-c and tcp-c, store them
- POST /v1/bequeath-your-data-and-die with
   -  new-application-name and new-release-number attributes from above chosen values
   - new-application-protocol, new-application-address and new-application-port with random generated dummy values (assure sufficiently high probability that set does not exist!)
   - reasonable parameter
  - BUT operationKey with random DummyValue</v>
      </c>
      <c r="D29" s="58" t="s">
        <v>112</v>
      </c>
      <c r="E29" s="58" t="str">
        <f>SUBSTITUTE(E$5,"  -operation-key from above", "")&amp;"
  - BUT operationKey with random DummyValue"</f>
        <v>#### Preparation:
- GETing CC (/core-model-1-4:control-construct)
- searching CC for op-s of /v1/deregister-application, storing operation-key 
- POST /v1/deregister-application with
  - all attributes filled with dummy generated values
   - reasonable parameter
  - BUT operationKey with random DummyValue</v>
      </c>
      <c r="F29" s="58" t="str">
        <f>SUBSTITUTE(F$5,"  -operation-key from above", "")&amp;"
  - BUT operationKey with random DummyValue"</f>
        <v>#### Preparation:
- GETing CC (/core-model-1-4:control-construct)
- searching CC for op-s of /v1/regard-updated-approval-status, storing operation-key 
  - from fc RegistrationCausesInquiryForApplicationTypeApproval, find random output fc-port, its op-c, http-c and tcp-c , store them
- Getting TAR/CC, getting the op-s/operation-key of list-applications.
- POST TAR/v1/list-applications
  - operation-key from TAR/list-applications
  - reasonable parameters
  - randomly choose one application instance from the response, store it
- POST /v1/regard-updated-approval-status with
  - all attributes filled with randomly chosen application values from TAR/v1/list-applications
   - reasonable parameter
  - BUT operationKey with random DummyValue</v>
      </c>
      <c r="G29" s="58" t="str">
        <f t="shared" ref="G29:H29" si="31">SUBSTITUTE(G$5,"  -operation-key from above", "")&amp;"
  - BUT operationKey with random DummyValue"</f>
        <v>#### Preparation:
- GETing CC (/core-model-1-4:control-construct)
- searching CC for op-s of /v1/list-applications, storing operation-key
- POST /v1/list-applications
   - protocol attribute chosen randomly between HTTP and HTTPS
    - reasonable parameters
  - BUT operationKey with random DummyValue</v>
      </c>
      <c r="H29" s="58" t="s">
        <v>112</v>
      </c>
      <c r="I29" s="58" t="str">
        <f>SUBSTITUTE(I$5,"  -operation-key from above", "")&amp;"
  - BUT operationKey with random DummyValue"</f>
        <v>#### Preparation:
- GETing CC (/core-model-1-4:control-construct)
- searching CC for op-s of /v1/inquire-application-type-approvals, storing operation-key 
  - from fc RegistrationCausesInquiryForApplicationTypeApproval,find random output fc-port, its op-c, corresponding http-c and tcp-c, store it
- POST /v1/inquire-application-type-approvals with
  - all attributes according to set of chosen http-c, tcp-c and op-c
   - reasonable parameter
  - BUT operationKey with random DummyValue</v>
      </c>
      <c r="J29" s="58" t="str">
        <f t="shared" ref="J29:N29" si="32">SUBSTITUTE(J$5,"  -operation-key from above", "")&amp;"
  - BUT operationKey with random DummyValue"</f>
        <v>#### Preparation:
- GETing CC (/core-model-1-4:control-construct)
- searching CC for op-s of /v1/notify-deregistrations, storing operation-key 
  - from fc DeregistrationNotification,find random output fc-port, its op-c, corresponding http-c and tcp-c, store it
- POST /v1/notify-deregistrations with
  - all attributes according to set of chosen http-c, tcp-c and op-c
   - reasonable parameter
  - BUT operationKey with random DummyValue</v>
      </c>
      <c r="K29" s="58" t="str">
        <f t="shared" si="32"/>
        <v>#### Preparation:
- GETing CC (/core-model-1-4:control-construct)
- searching CC for op-s of /v1/notify-approvals, storing operation-key 
  - from fc ApprovalNotification,find random output fc-port, its op-c, corresponding http-c and tcp-c, store it
- POST /v1/notify-approvals with
  - all attributes according to set of chosen http-c, tcp-c and op-c
   - reasonable parameter
  - BUT operationKey with random DummyValue</v>
      </c>
      <c r="L29" s="58" t="str">
        <f t="shared" si="32"/>
        <v>#### Preparation:
- GETing CC (/core-model-1-4:control-construct)
- searching CC for op-s of /v1/notify-withdrawn-approvals, storing operation-key 
  - from fc WithdrawnApprovalNotification,find random output fc-port, its op-c, corresponding http-c and tcp-c, store it
- POST /v1/notify-withdrawn-approvals with
  - all attributes according to set of chosen http-c, tcp-c and op-c
   - reasonable parameter
  - BUT operationKey with random DummyValue</v>
      </c>
      <c r="M29" s="58" t="str">
        <f t="shared" si="32"/>
        <v>#### Preparation:
- GETing CC (/core-model-1-4:control-construct)
- searching CC for op-s of /v1/relay-server-replacement, storing operation-key 
   - from fc ServerReplacementBroadcast, find random output fc-port, its op-c, corresponding http-c and tcp-c, store them
- POST /v1/relay-server-replacement with
  - all attributes according to set of chosen http-c, tcp-c
   - reasonable parameter
  - BUT operationKey with random DummyValue</v>
      </c>
      <c r="N29" s="58" t="str">
        <f t="shared" si="32"/>
        <v>#### Preparation:
- GETing CC (/core-model-1-4:control-construct)
- searching CC for op-s of /v1/relay-operation-update, storing operation-key 
 - from fc OperationUpdateBroadcast, find random output fc-port, its op-c, corresponding http-c and tcp-c, random op-c of http-c, store it
- POST /v1/relay-operation-update with
  - all attributes(old and new same) according to set of chosen http-c, op-c
   - reasonable parameter
  - BUT operationKey with random DummyValue</v>
      </c>
    </row>
    <row r="30" spans="1:14" ht="30" x14ac:dyDescent="0.25">
      <c r="A30" s="68"/>
      <c r="B30" s="21" t="s">
        <v>58</v>
      </c>
      <c r="C30" s="36" t="str">
        <f t="shared" ref="C30:N31" si="33">$B30</f>
        <v>#### Testing:
- checking for ResponseCode==401</v>
      </c>
      <c r="D30" s="36" t="s">
        <v>112</v>
      </c>
      <c r="E30" s="36" t="str">
        <f t="shared" si="33"/>
        <v>#### Testing:
- checking for ResponseCode==401</v>
      </c>
      <c r="F30" s="36" t="str">
        <f t="shared" si="33"/>
        <v>#### Testing:
- checking for ResponseCode==401</v>
      </c>
      <c r="G30" s="36" t="str">
        <f t="shared" si="33"/>
        <v>#### Testing:
- checking for ResponseCode==401</v>
      </c>
      <c r="H30" s="36" t="s">
        <v>112</v>
      </c>
      <c r="I30" s="36" t="str">
        <f t="shared" si="33"/>
        <v>#### Testing:
- checking for ResponseCode==401</v>
      </c>
      <c r="J30" s="36" t="str">
        <f t="shared" si="33"/>
        <v>#### Testing:
- checking for ResponseCode==401</v>
      </c>
      <c r="K30" s="36" t="str">
        <f t="shared" si="33"/>
        <v>#### Testing:
- checking for ResponseCode==401</v>
      </c>
      <c r="L30" s="36" t="str">
        <f t="shared" si="33"/>
        <v>#### Testing:
- checking for ResponseCode==401</v>
      </c>
      <c r="M30" s="36" t="str">
        <f t="shared" si="33"/>
        <v>#### Testing:
- checking for ResponseCode==401</v>
      </c>
      <c r="N30" s="36" t="str">
        <f t="shared" si="33"/>
        <v>#### Testing:
- checking for ResponseCode==401</v>
      </c>
    </row>
    <row r="31" spans="1:14" ht="60" x14ac:dyDescent="0.25">
      <c r="A31" s="68"/>
      <c r="B31" s="19" t="str">
        <f t="shared" ref="B31" si="34">$B7</f>
        <v>#### Clearing:
- not applicable</v>
      </c>
      <c r="C31" s="37" t="str">
        <f>$C$7</f>
        <v>#### Clearing:
- PUT NewRelease/remote-protocol with original value
- PUT NewRelease/remote-address with original value
- PUT NewRelease/remote-port with original value</v>
      </c>
      <c r="D31" s="34" t="s">
        <v>112</v>
      </c>
      <c r="E31" s="34" t="str">
        <f t="shared" si="33"/>
        <v>#### Clearing:
- not applicable</v>
      </c>
      <c r="F31" s="34" t="str">
        <f t="shared" si="33"/>
        <v>#### Clearing:
- not applicable</v>
      </c>
      <c r="G31" s="34" t="str">
        <f t="shared" si="33"/>
        <v>#### Clearing:
- not applicable</v>
      </c>
      <c r="H31" s="34" t="s">
        <v>112</v>
      </c>
      <c r="I31" s="34" t="str">
        <f t="shared" si="33"/>
        <v>#### Clearing:
- not applicable</v>
      </c>
      <c r="J31" s="34" t="str">
        <f t="shared" si="33"/>
        <v>#### Clearing:
- not applicable</v>
      </c>
      <c r="K31" s="34" t="str">
        <f t="shared" si="33"/>
        <v>#### Clearing:
- not applicable</v>
      </c>
      <c r="L31" s="34" t="str">
        <f t="shared" si="33"/>
        <v>#### Clearing:
- not applicable</v>
      </c>
      <c r="M31" s="34" t="str">
        <f t="shared" si="33"/>
        <v>#### Clearing:
- not applicable</v>
      </c>
      <c r="N31" s="34" t="str">
        <f t="shared" si="33"/>
        <v>#### Clearing:
- not applicable</v>
      </c>
    </row>
    <row r="32" spans="1:14" x14ac:dyDescent="0.25">
      <c r="A32" s="68" t="s">
        <v>10</v>
      </c>
      <c r="B32" s="20" t="s">
        <v>61</v>
      </c>
      <c r="C32" s="31" t="str">
        <f t="shared" ref="C32:N32" si="35">$B$32</f>
        <v>## Contains response complete set of headers?</v>
      </c>
      <c r="D32" s="31" t="str">
        <f t="shared" si="35"/>
        <v>## Contains response complete set of headers?</v>
      </c>
      <c r="E32" s="31" t="str">
        <f t="shared" si="35"/>
        <v>## Contains response complete set of headers?</v>
      </c>
      <c r="F32" s="31" t="str">
        <f t="shared" si="35"/>
        <v>## Contains response complete set of headers?</v>
      </c>
      <c r="G32" s="31" t="str">
        <f t="shared" si="35"/>
        <v>## Contains response complete set of headers?</v>
      </c>
      <c r="H32" s="31" t="str">
        <f t="shared" si="35"/>
        <v>## Contains response complete set of headers?</v>
      </c>
      <c r="I32" s="31" t="str">
        <f t="shared" si="35"/>
        <v>## Contains response complete set of headers?</v>
      </c>
      <c r="J32" s="31" t="str">
        <f t="shared" si="35"/>
        <v>## Contains response complete set of headers?</v>
      </c>
      <c r="K32" s="31" t="str">
        <f t="shared" si="35"/>
        <v>## Contains response complete set of headers?</v>
      </c>
      <c r="L32" s="31" t="str">
        <f t="shared" si="35"/>
        <v>## Contains response complete set of headers?</v>
      </c>
      <c r="M32" s="31" t="str">
        <f t="shared" si="35"/>
        <v>## Contains response complete set of headers?</v>
      </c>
      <c r="N32" s="31" t="str">
        <f t="shared" si="35"/>
        <v>## Contains response complete set of headers?</v>
      </c>
    </row>
    <row r="33" spans="1:14" ht="240" x14ac:dyDescent="0.25">
      <c r="A33" s="68"/>
      <c r="B33" s="21" t="s">
        <v>62</v>
      </c>
      <c r="C33" s="59" t="str">
        <f>C$5</f>
        <v>#### Preparation:
- GETing CC (/core-model-1-4:control-construct)
- searching CC for op-s of /v1/bequeath-your-data-and-die, storing operation-key
- from fc PromptForBequeathingDataCausesTransferOfListOfAlreadyRegisteredApplications, find random output fc-port, its op-c, corresponding http-c and tcp-c, store them
- POST /v1/bequeath-your-data-and-die with
   -  new-application-name and new-release-number attributes from above chosen values
   - new-application-protocol, new-application-address and new-application-port with random generated dummy values (assure sufficiently high probability that set does not exist!)
   -operation-key from above
   - reasonable parameter</v>
      </c>
      <c r="D33" s="59" t="str">
        <f>D$5</f>
        <v>#### Preparation:
- GETing CC (/core-model-1-4:control-construct)
- searching CC for op-s of /v1/register-application
- from fc ServerReplacementBroadcast, find random output fc-port, its op-c , corresponding http-c and tcp-c
- from fc OperationUpdateBroadcast and TypeApprovalCausesRequestForEmbedding, find corresponding  op-c for http-c found in above step
- POST /v1/register-application with
  - all attributes according to chosen set of http-c, tcp-c and op-c
   - reasonable parameter</v>
      </c>
      <c r="E33" s="59" t="str">
        <f>E$5</f>
        <v>#### Preparation:
- GETing CC (/core-model-1-4:control-construct)
- searching CC for op-s of /v1/deregister-application, storing operation-key 
- POST /v1/deregister-application with
  - all attributes filled with dummy generated values
   -operation-key from above
   - reasonable parameter</v>
      </c>
      <c r="F33" s="59" t="str">
        <f>F$5</f>
        <v>#### Preparation:
- GETing CC (/core-model-1-4:control-construct)
- searching CC for op-s of /v1/regard-updated-approval-status, storing operation-key 
  - from fc RegistrationCausesInquiryForApplicationTypeApproval, find random output fc-port, its op-c, http-c and tcp-c , store them
- Getting TAR/CC, getting the op-s/operation-key of list-applications.
- POST TAR/v1/list-applications
  - operation-key from TAR/list-applications
  - reasonable parameters
  - randomly choose one application instance from the response, store it
- POST /v1/regard-updated-approval-status with
  - all attributes filled with randomly chosen application values from TAR/v1/list-applications
   -operation-key from above
   - reasonable parameter</v>
      </c>
      <c r="G33" s="59" t="str">
        <f t="shared" ref="G33:H33" si="36">G$5</f>
        <v>#### Preparation:
- GETing CC (/core-model-1-4:control-construct)
- searching CC for op-s of /v1/list-applications, storing operation-key
- POST /v1/list-applications
   - protocol attribute chosen randomly between HTTP and HTTPS
    -operation-key from above
    - reasonable parameters</v>
      </c>
      <c r="H33" s="59" t="str">
        <f t="shared" si="36"/>
        <v>#### Preparation:
- POST /v1/list-applications-in-generic-representation
    - reasonable parameters</v>
      </c>
      <c r="I33" s="59" t="str">
        <f>I$5</f>
        <v>#### Preparation:
- GETing CC (/core-model-1-4:control-construct)
- searching CC for op-s of /v1/inquire-application-type-approvals, storing operation-key 
  - from fc RegistrationCausesInquiryForApplicationTypeApproval,find random output fc-port, its op-c, corresponding http-c and tcp-c, store it
- POST /v1/inquire-application-type-approvals with
  - all attributes according to set of chosen http-c, tcp-c and op-c
   -operation-key from above
   - reasonable parameter</v>
      </c>
      <c r="J33" s="59" t="str">
        <f t="shared" ref="J33:N33" si="37">J$5</f>
        <v>#### Preparation:
- GETing CC (/core-model-1-4:control-construct)
- searching CC for op-s of /v1/notify-deregistrations, storing operation-key 
  - from fc DeregistrationNotification,find random output fc-port, its op-c, corresponding http-c and tcp-c, store it
- POST /v1/notify-deregistrations with
  - all attributes according to set of chosen http-c, tcp-c and op-c
   -operation-key from above
   - reasonable parameter</v>
      </c>
      <c r="K33" s="59" t="str">
        <f t="shared" si="37"/>
        <v>#### Preparation:
- GETing CC (/core-model-1-4:control-construct)
- searching CC for op-s of /v1/notify-approvals, storing operation-key 
  - from fc ApprovalNotification,find random output fc-port, its op-c, corresponding http-c and tcp-c, store it
- POST /v1/notify-approvals with
  - all attributes according to set of chosen http-c, tcp-c and op-c
   -operation-key from above
   - reasonable parameter</v>
      </c>
      <c r="L33" s="59" t="str">
        <f t="shared" si="37"/>
        <v>#### Preparation:
- GETing CC (/core-model-1-4:control-construct)
- searching CC for op-s of /v1/notify-withdrawn-approvals, storing operation-key 
  - from fc WithdrawnApprovalNotification,find random output fc-port, its op-c, corresponding http-c and tcp-c, store it
- POST /v1/notify-withdrawn-approvals with
  - all attributes according to set of chosen http-c, tcp-c and op-c
   -operation-key from above
   - reasonable parameter</v>
      </c>
      <c r="M33" s="59" t="str">
        <f t="shared" si="37"/>
        <v>#### Preparation:
- GETing CC (/core-model-1-4:control-construct)
- searching CC for op-s of /v1/relay-server-replacement, storing operation-key 
   - from fc ServerReplacementBroadcast, find random output fc-port, its op-c, corresponding http-c and tcp-c, store them
- POST /v1/relay-server-replacement with
  - all attributes according to set of chosen http-c, tcp-c
   -operation-key from above
   - reasonable parameter</v>
      </c>
      <c r="N33" s="59" t="str">
        <f t="shared" si="37"/>
        <v>#### Preparation:
- GETing CC (/core-model-1-4:control-construct)
- searching CC for op-s of /v1/relay-operation-update, storing operation-key 
 - from fc OperationUpdateBroadcast, find random output fc-port, its op-c, corresponding http-c and tcp-c, random op-c of http-c, store it
- POST /v1/relay-operation-update with
  - all attributes(old and new same) according to set of chosen http-c, op-c
   -operation-key from above
   - reasonable parameter</v>
      </c>
    </row>
    <row r="34" spans="1:14" ht="75" x14ac:dyDescent="0.25">
      <c r="A34" s="68"/>
      <c r="B34" s="21" t="s">
        <v>63</v>
      </c>
      <c r="C34" s="40" t="str">
        <f ca="1">$C34</f>
        <v>#### Testing:
- checking for ResponseCode==204
- checking for ResponseHeaders (x-correlator, exec-time, backend-time and life-cycle-state) being present and checking for correctness of type of each parameter.</v>
      </c>
      <c r="D34" s="40" t="str">
        <f ca="1">$C34</f>
        <v>#### Testing:
- checking for ResponseCode==204
- checking for ResponseHeaders (x-correlator, exec-time, backend-time and life-cycle-state) being present and checking for correctness of type of each parameter.</v>
      </c>
      <c r="E34" s="40" t="str">
        <f ca="1">$C34</f>
        <v>#### Testing:
- checking for ResponseCode==204
- checking for ResponseHeaders (x-correlator, exec-time, backend-time and life-cycle-state) being present and checking for correctness of type of each parameter.</v>
      </c>
      <c r="F34" s="40" t="str">
        <f ca="1">$C34</f>
        <v>#### Testing:
- checking for ResponseCode==204
- checking for ResponseHeaders (x-correlator, exec-time, backend-time and life-cycle-state) being present and checking for correctness of type of each parameter.</v>
      </c>
      <c r="G34" s="40" t="str">
        <f t="shared" ref="G34:H34" ca="1" si="38">$C34</f>
        <v>#### Testing:
- checking for ResponseCode==204
- checking for ResponseHeaders (x-correlator, exec-time, backend-time and life-cycle-state) being present and checking for correctness of type of each parameter.</v>
      </c>
      <c r="H34" s="40" t="str">
        <f t="shared" ca="1" si="38"/>
        <v>#### Testing:
- checking for ResponseCode==204
- checking for ResponseHeaders (x-correlator, exec-time, backend-time and life-cycle-state) being present and checking for correctness of type of each parameter.</v>
      </c>
      <c r="I34" s="40" t="str">
        <f ca="1">$C34</f>
        <v>#### Testing:
- checking for ResponseCode==204
- checking for ResponseHeaders (x-correlator, exec-time, backend-time and life-cycle-state) being present and checking for correctness of type of each parameter.</v>
      </c>
      <c r="J34" s="40" t="str">
        <f t="shared" ref="J34:N34" ca="1" si="39">$C34</f>
        <v>#### Testing:
- checking for ResponseCode==204
- checking for ResponseHeaders (x-correlator, exec-time, backend-time and life-cycle-state) being present and checking for correctness of type of each parameter.</v>
      </c>
      <c r="K34" s="40" t="str">
        <f t="shared" ca="1" si="39"/>
        <v>#### Testing:
- checking for ResponseCode==204
- checking for ResponseHeaders (x-correlator, exec-time, backend-time and life-cycle-state) being present and checking for correctness of type of each parameter.</v>
      </c>
      <c r="L34" s="40" t="str">
        <f t="shared" ca="1" si="39"/>
        <v>#### Testing:
- checking for ResponseCode==204
- checking for ResponseHeaders (x-correlator, exec-time, backend-time and life-cycle-state) being present and checking for correctness of type of each parameter.</v>
      </c>
      <c r="M34" s="40" t="str">
        <f t="shared" ca="1" si="39"/>
        <v>#### Testing:
- checking for ResponseCode==204
- checking for ResponseHeaders (x-correlator, exec-time, backend-time and life-cycle-state) being present and checking for correctness of type of each parameter.</v>
      </c>
      <c r="N34" s="40" t="str">
        <f t="shared" ca="1" si="39"/>
        <v>#### Testing:
- checking for ResponseCode==204
- checking for ResponseHeaders (x-correlator, exec-time, backend-time and life-cycle-state) being present and checking for correctness of type of each parameter.</v>
      </c>
    </row>
    <row r="35" spans="1:14" ht="60" x14ac:dyDescent="0.25">
      <c r="A35" s="68"/>
      <c r="B35" s="19" t="str">
        <f t="shared" ref="B35" si="40">$B7</f>
        <v>#### Clearing:
- not applicable</v>
      </c>
      <c r="C35" s="37" t="str">
        <f>$C$7</f>
        <v>#### Clearing:
- PUT NewRelease/remote-protocol with original value
- PUT NewRelease/remote-address with original value
- PUT NewRelease/remote-port with original value</v>
      </c>
      <c r="D35" s="34" t="str">
        <f t="shared" ref="D35:N35" si="41">$B35</f>
        <v>#### Clearing:
- not applicable</v>
      </c>
      <c r="E35" s="34" t="str">
        <f t="shared" si="41"/>
        <v>#### Clearing:
- not applicable</v>
      </c>
      <c r="F35" s="34" t="str">
        <f t="shared" si="41"/>
        <v>#### Clearing:
- not applicable</v>
      </c>
      <c r="G35" s="34" t="str">
        <f t="shared" si="41"/>
        <v>#### Clearing:
- not applicable</v>
      </c>
      <c r="H35" s="34" t="str">
        <f t="shared" si="41"/>
        <v>#### Clearing:
- not applicable</v>
      </c>
      <c r="I35" s="34" t="str">
        <f t="shared" si="41"/>
        <v>#### Clearing:
- not applicable</v>
      </c>
      <c r="J35" s="34" t="str">
        <f t="shared" si="41"/>
        <v>#### Clearing:
- not applicable</v>
      </c>
      <c r="K35" s="34" t="str">
        <f t="shared" si="41"/>
        <v>#### Clearing:
- not applicable</v>
      </c>
      <c r="L35" s="34" t="str">
        <f t="shared" si="41"/>
        <v>#### Clearing:
- not applicable</v>
      </c>
      <c r="M35" s="34" t="str">
        <f t="shared" si="41"/>
        <v>#### Clearing:
- not applicable</v>
      </c>
      <c r="N35" s="34" t="str">
        <f t="shared" si="41"/>
        <v>#### Clearing:
- not applicable</v>
      </c>
    </row>
    <row r="36" spans="1:14" x14ac:dyDescent="0.25">
      <c r="A36" s="68" t="s">
        <v>11</v>
      </c>
      <c r="B36" s="20" t="s">
        <v>64</v>
      </c>
      <c r="C36" s="31" t="str">
        <f t="shared" ref="C36:N36" si="42">$B$36</f>
        <v>## Is the initial x-correlator ín the response?</v>
      </c>
      <c r="D36" s="31" t="str">
        <f t="shared" si="42"/>
        <v>## Is the initial x-correlator ín the response?</v>
      </c>
      <c r="E36" s="31" t="str">
        <f t="shared" si="42"/>
        <v>## Is the initial x-correlator ín the response?</v>
      </c>
      <c r="F36" s="31" t="str">
        <f t="shared" si="42"/>
        <v>## Is the initial x-correlator ín the response?</v>
      </c>
      <c r="G36" s="31" t="str">
        <f t="shared" si="42"/>
        <v>## Is the initial x-correlator ín the response?</v>
      </c>
      <c r="H36" s="31" t="str">
        <f t="shared" si="42"/>
        <v>## Is the initial x-correlator ín the response?</v>
      </c>
      <c r="I36" s="31" t="str">
        <f t="shared" si="42"/>
        <v>## Is the initial x-correlator ín the response?</v>
      </c>
      <c r="J36" s="31" t="str">
        <f t="shared" si="42"/>
        <v>## Is the initial x-correlator ín the response?</v>
      </c>
      <c r="K36" s="31" t="str">
        <f t="shared" si="42"/>
        <v>## Is the initial x-correlator ín the response?</v>
      </c>
      <c r="L36" s="31" t="str">
        <f t="shared" si="42"/>
        <v>## Is the initial x-correlator ín the response?</v>
      </c>
      <c r="M36" s="31" t="str">
        <f t="shared" si="42"/>
        <v>## Is the initial x-correlator ín the response?</v>
      </c>
      <c r="N36" s="31" t="str">
        <f t="shared" si="42"/>
        <v>## Is the initial x-correlator ín the response?</v>
      </c>
    </row>
    <row r="37" spans="1:14" ht="240" x14ac:dyDescent="0.25">
      <c r="A37" s="68"/>
      <c r="B37" s="21" t="s">
        <v>62</v>
      </c>
      <c r="C37" s="59" t="str">
        <f t="shared" ref="C37:N37" si="43">C$5</f>
        <v>#### Preparation:
- GETing CC (/core-model-1-4:control-construct)
- searching CC for op-s of /v1/bequeath-your-data-and-die, storing operation-key
- from fc PromptForBequeathingDataCausesTransferOfListOfAlreadyRegisteredApplications, find random output fc-port, its op-c, corresponding http-c and tcp-c, store them
- POST /v1/bequeath-your-data-and-die with
   -  new-application-name and new-release-number attributes from above chosen values
   - new-application-protocol, new-application-address and new-application-port with random generated dummy values (assure sufficiently high probability that set does not exist!)
   -operation-key from above
   - reasonable parameter</v>
      </c>
      <c r="D37" s="59" t="str">
        <f t="shared" si="43"/>
        <v>#### Preparation:
- GETing CC (/core-model-1-4:control-construct)
- searching CC for op-s of /v1/register-application
- from fc ServerReplacementBroadcast, find random output fc-port, its op-c , corresponding http-c and tcp-c
- from fc OperationUpdateBroadcast and TypeApprovalCausesRequestForEmbedding, find corresponding  op-c for http-c found in above step
- POST /v1/register-application with
  - all attributes according to chosen set of http-c, tcp-c and op-c
   - reasonable parameter</v>
      </c>
      <c r="E37" s="59" t="str">
        <f t="shared" si="43"/>
        <v>#### Preparation:
- GETing CC (/core-model-1-4:control-construct)
- searching CC for op-s of /v1/deregister-application, storing operation-key 
- POST /v1/deregister-application with
  - all attributes filled with dummy generated values
   -operation-key from above
   - reasonable parameter</v>
      </c>
      <c r="F37" s="59" t="str">
        <f t="shared" si="43"/>
        <v>#### Preparation:
- GETing CC (/core-model-1-4:control-construct)
- searching CC for op-s of /v1/regard-updated-approval-status, storing operation-key 
  - from fc RegistrationCausesInquiryForApplicationTypeApproval, find random output fc-port, its op-c, http-c and tcp-c , store them
- Getting TAR/CC, getting the op-s/operation-key of list-applications.
- POST TAR/v1/list-applications
  - operation-key from TAR/list-applications
  - reasonable parameters
  - randomly choose one application instance from the response, store it
- POST /v1/regard-updated-approval-status with
  - all attributes filled with randomly chosen application values from TAR/v1/list-applications
   -operation-key from above
   - reasonable parameter</v>
      </c>
      <c r="G37" s="59" t="str">
        <f t="shared" si="43"/>
        <v>#### Preparation:
- GETing CC (/core-model-1-4:control-construct)
- searching CC for op-s of /v1/list-applications, storing operation-key
- POST /v1/list-applications
   - protocol attribute chosen randomly between HTTP and HTTPS
    -operation-key from above
    - reasonable parameters</v>
      </c>
      <c r="H37" s="59" t="str">
        <f t="shared" si="43"/>
        <v>#### Preparation:
- POST /v1/list-applications-in-generic-representation
    - reasonable parameters</v>
      </c>
      <c r="I37" s="59" t="str">
        <f t="shared" si="43"/>
        <v>#### Preparation:
- GETing CC (/core-model-1-4:control-construct)
- searching CC for op-s of /v1/inquire-application-type-approvals, storing operation-key 
  - from fc RegistrationCausesInquiryForApplicationTypeApproval,find random output fc-port, its op-c, corresponding http-c and tcp-c, store it
- POST /v1/inquire-application-type-approvals with
  - all attributes according to set of chosen http-c, tcp-c and op-c
   -operation-key from above
   - reasonable parameter</v>
      </c>
      <c r="J37" s="59" t="str">
        <f t="shared" si="43"/>
        <v>#### Preparation:
- GETing CC (/core-model-1-4:control-construct)
- searching CC for op-s of /v1/notify-deregistrations, storing operation-key 
  - from fc DeregistrationNotification,find random output fc-port, its op-c, corresponding http-c and tcp-c, store it
- POST /v1/notify-deregistrations with
  - all attributes according to set of chosen http-c, tcp-c and op-c
   -operation-key from above
   - reasonable parameter</v>
      </c>
      <c r="K37" s="59" t="str">
        <f t="shared" si="43"/>
        <v>#### Preparation:
- GETing CC (/core-model-1-4:control-construct)
- searching CC for op-s of /v1/notify-approvals, storing operation-key 
  - from fc ApprovalNotification,find random output fc-port, its op-c, corresponding http-c and tcp-c, store it
- POST /v1/notify-approvals with
  - all attributes according to set of chosen http-c, tcp-c and op-c
   -operation-key from above
   - reasonable parameter</v>
      </c>
      <c r="L37" s="59" t="str">
        <f t="shared" si="43"/>
        <v>#### Preparation:
- GETing CC (/core-model-1-4:control-construct)
- searching CC for op-s of /v1/notify-withdrawn-approvals, storing operation-key 
  - from fc WithdrawnApprovalNotification,find random output fc-port, its op-c, corresponding http-c and tcp-c, store it
- POST /v1/notify-withdrawn-approvals with
  - all attributes according to set of chosen http-c, tcp-c and op-c
   -operation-key from above
   - reasonable parameter</v>
      </c>
      <c r="M37" s="59" t="str">
        <f t="shared" si="43"/>
        <v>#### Preparation:
- GETing CC (/core-model-1-4:control-construct)
- searching CC for op-s of /v1/relay-server-replacement, storing operation-key 
   - from fc ServerReplacementBroadcast, find random output fc-port, its op-c, corresponding http-c and tcp-c, store them
- POST /v1/relay-server-replacement with
  - all attributes according to set of chosen http-c, tcp-c
   -operation-key from above
   - reasonable parameter</v>
      </c>
      <c r="N37" s="59" t="str">
        <f t="shared" si="43"/>
        <v>#### Preparation:
- GETing CC (/core-model-1-4:control-construct)
- searching CC for op-s of /v1/relay-operation-update, storing operation-key 
 - from fc OperationUpdateBroadcast, find random output fc-port, its op-c, corresponding http-c and tcp-c, random op-c of http-c, store it
- POST /v1/relay-operation-update with
  - all attributes(old and new same) according to set of chosen http-c, op-c
   -operation-key from above
   - reasonable parameter</v>
      </c>
    </row>
    <row r="38" spans="1:14" ht="45" x14ac:dyDescent="0.25">
      <c r="A38" s="68"/>
      <c r="B38" s="21" t="s">
        <v>65</v>
      </c>
      <c r="C38" s="36" t="str">
        <f ca="1">$C38</f>
        <v>#### Testing:
- checking for ResponseCode==204
- checking for response headers containing x-correlator==dummyXCorrelator</v>
      </c>
      <c r="D38" s="36" t="str">
        <f ca="1">$C38</f>
        <v>#### Testing:
- checking for ResponseCode==204
- checking for response headers containing x-correlator==dummyXCorrelator</v>
      </c>
      <c r="E38" s="36" t="str">
        <f ca="1">$C38</f>
        <v>#### Testing:
- checking for ResponseCode==204
- checking for response headers containing x-correlator==dummyXCorrelator</v>
      </c>
      <c r="F38" s="36" t="str">
        <f ca="1">$C38</f>
        <v>#### Testing:
- checking for ResponseCode==204
- checking for response headers containing x-correlator==dummyXCorrelator</v>
      </c>
      <c r="G38" s="36" t="str">
        <f t="shared" ref="G38:H38" ca="1" si="44">$C38</f>
        <v>#### Testing:
- checking for ResponseCode==204
- checking for response headers containing x-correlator==dummyXCorrelator</v>
      </c>
      <c r="H38" s="36" t="str">
        <f t="shared" ca="1" si="44"/>
        <v>#### Testing:
- checking for ResponseCode==204
- checking for response headers containing x-correlator==dummyXCorrelator</v>
      </c>
      <c r="I38" s="36" t="str">
        <f ca="1">$C38</f>
        <v>#### Testing:
- checking for ResponseCode==204
- checking for response headers containing x-correlator==dummyXCorrelator</v>
      </c>
      <c r="J38" s="36" t="str">
        <f t="shared" ref="J38:N38" ca="1" si="45">$C38</f>
        <v>#### Testing:
- checking for ResponseCode==204
- checking for response headers containing x-correlator==dummyXCorrelator</v>
      </c>
      <c r="K38" s="36" t="str">
        <f t="shared" ca="1" si="45"/>
        <v>#### Testing:
- checking for ResponseCode==204
- checking for response headers containing x-correlator==dummyXCorrelator</v>
      </c>
      <c r="L38" s="36" t="str">
        <f t="shared" ca="1" si="45"/>
        <v>#### Testing:
- checking for ResponseCode==204
- checking for response headers containing x-correlator==dummyXCorrelator</v>
      </c>
      <c r="M38" s="36" t="str">
        <f t="shared" ca="1" si="45"/>
        <v>#### Testing:
- checking for ResponseCode==204
- checking for response headers containing x-correlator==dummyXCorrelator</v>
      </c>
      <c r="N38" s="36" t="str">
        <f t="shared" ca="1" si="45"/>
        <v>#### Testing:
- checking for ResponseCode==204
- checking for response headers containing x-correlator==dummyXCorrelator</v>
      </c>
    </row>
    <row r="39" spans="1:14" ht="60" x14ac:dyDescent="0.25">
      <c r="A39" s="68"/>
      <c r="B39" s="19" t="str">
        <f t="shared" ref="B39" si="46">$B7</f>
        <v>#### Clearing:
- not applicable</v>
      </c>
      <c r="C39" s="37" t="str">
        <f>$C$7</f>
        <v>#### Clearing:
- PUT NewRelease/remote-protocol with original value
- PUT NewRelease/remote-address with original value
- PUT NewRelease/remote-port with original value</v>
      </c>
      <c r="D39" s="34" t="str">
        <f t="shared" ref="D39:N39" si="47">$B39</f>
        <v>#### Clearing:
- not applicable</v>
      </c>
      <c r="E39" s="34" t="str">
        <f t="shared" si="47"/>
        <v>#### Clearing:
- not applicable</v>
      </c>
      <c r="F39" s="34" t="str">
        <f t="shared" si="47"/>
        <v>#### Clearing:
- not applicable</v>
      </c>
      <c r="G39" s="34" t="str">
        <f t="shared" si="47"/>
        <v>#### Clearing:
- not applicable</v>
      </c>
      <c r="H39" s="34" t="str">
        <f t="shared" si="47"/>
        <v>#### Clearing:
- not applicable</v>
      </c>
      <c r="I39" s="34" t="str">
        <f t="shared" si="47"/>
        <v>#### Clearing:
- not applicable</v>
      </c>
      <c r="J39" s="34" t="str">
        <f t="shared" si="47"/>
        <v>#### Clearing:
- not applicable</v>
      </c>
      <c r="K39" s="34" t="str">
        <f t="shared" si="47"/>
        <v>#### Clearing:
- not applicable</v>
      </c>
      <c r="L39" s="34" t="str">
        <f t="shared" si="47"/>
        <v>#### Clearing:
- not applicable</v>
      </c>
      <c r="M39" s="34" t="str">
        <f t="shared" si="47"/>
        <v>#### Clearing:
- not applicable</v>
      </c>
      <c r="N39" s="34" t="str">
        <f t="shared" si="47"/>
        <v>#### Clearing:
- not applicable</v>
      </c>
    </row>
    <row r="40" spans="1:14" x14ac:dyDescent="0.25">
      <c r="A40" s="68" t="s">
        <v>12</v>
      </c>
      <c r="B40" s="20" t="s">
        <v>66</v>
      </c>
      <c r="C40" s="31" t="str">
        <f t="shared" ref="C40:N40" si="48">$B$40</f>
        <v>## Is the correct life-cycle-state ín the response?</v>
      </c>
      <c r="D40" s="31" t="str">
        <f t="shared" si="48"/>
        <v>## Is the correct life-cycle-state ín the response?</v>
      </c>
      <c r="E40" s="31" t="str">
        <f t="shared" si="48"/>
        <v>## Is the correct life-cycle-state ín the response?</v>
      </c>
      <c r="F40" s="31" t="str">
        <f t="shared" si="48"/>
        <v>## Is the correct life-cycle-state ín the response?</v>
      </c>
      <c r="G40" s="31" t="str">
        <f t="shared" si="48"/>
        <v>## Is the correct life-cycle-state ín the response?</v>
      </c>
      <c r="H40" s="31" t="str">
        <f t="shared" si="48"/>
        <v>## Is the correct life-cycle-state ín the response?</v>
      </c>
      <c r="I40" s="31" t="str">
        <f t="shared" si="48"/>
        <v>## Is the correct life-cycle-state ín the response?</v>
      </c>
      <c r="J40" s="31" t="str">
        <f t="shared" si="48"/>
        <v>## Is the correct life-cycle-state ín the response?</v>
      </c>
      <c r="K40" s="31" t="str">
        <f t="shared" si="48"/>
        <v>## Is the correct life-cycle-state ín the response?</v>
      </c>
      <c r="L40" s="31" t="str">
        <f t="shared" si="48"/>
        <v>## Is the correct life-cycle-state ín the response?</v>
      </c>
      <c r="M40" s="31" t="str">
        <f t="shared" si="48"/>
        <v>## Is the correct life-cycle-state ín the response?</v>
      </c>
      <c r="N40" s="31" t="str">
        <f t="shared" si="48"/>
        <v>## Is the correct life-cycle-state ín the response?</v>
      </c>
    </row>
    <row r="41" spans="1:14" ht="240" x14ac:dyDescent="0.25">
      <c r="A41" s="69"/>
      <c r="B41" s="21" t="s">
        <v>62</v>
      </c>
      <c r="C41" s="59" t="str">
        <f t="shared" ref="C41:N41" si="49">C$5</f>
        <v>#### Preparation:
- GETing CC (/core-model-1-4:control-construct)
- searching CC for op-s of /v1/bequeath-your-data-and-die, storing operation-key
- from fc PromptForBequeathingDataCausesTransferOfListOfAlreadyRegisteredApplications, find random output fc-port, its op-c, corresponding http-c and tcp-c, store them
- POST /v1/bequeath-your-data-and-die with
   -  new-application-name and new-release-number attributes from above chosen values
   - new-application-protocol, new-application-address and new-application-port with random generated dummy values (assure sufficiently high probability that set does not exist!)
   -operation-key from above
   - reasonable parameter</v>
      </c>
      <c r="D41" s="59" t="str">
        <f t="shared" si="49"/>
        <v>#### Preparation:
- GETing CC (/core-model-1-4:control-construct)
- searching CC for op-s of /v1/register-application
- from fc ServerReplacementBroadcast, find random output fc-port, its op-c , corresponding http-c and tcp-c
- from fc OperationUpdateBroadcast and TypeApprovalCausesRequestForEmbedding, find corresponding  op-c for http-c found in above step
- POST /v1/register-application with
  - all attributes according to chosen set of http-c, tcp-c and op-c
   - reasonable parameter</v>
      </c>
      <c r="E41" s="59" t="str">
        <f t="shared" si="49"/>
        <v>#### Preparation:
- GETing CC (/core-model-1-4:control-construct)
- searching CC for op-s of /v1/deregister-application, storing operation-key 
- POST /v1/deregister-application with
  - all attributes filled with dummy generated values
   -operation-key from above
   - reasonable parameter</v>
      </c>
      <c r="F41" s="59" t="str">
        <f t="shared" si="49"/>
        <v>#### Preparation:
- GETing CC (/core-model-1-4:control-construct)
- searching CC for op-s of /v1/regard-updated-approval-status, storing operation-key 
  - from fc RegistrationCausesInquiryForApplicationTypeApproval, find random output fc-port, its op-c, http-c and tcp-c , store them
- Getting TAR/CC, getting the op-s/operation-key of list-applications.
- POST TAR/v1/list-applications
  - operation-key from TAR/list-applications
  - reasonable parameters
  - randomly choose one application instance from the response, store it
- POST /v1/regard-updated-approval-status with
  - all attributes filled with randomly chosen application values from TAR/v1/list-applications
   -operation-key from above
   - reasonable parameter</v>
      </c>
      <c r="G41" s="59" t="str">
        <f t="shared" si="49"/>
        <v>#### Preparation:
- GETing CC (/core-model-1-4:control-construct)
- searching CC for op-s of /v1/list-applications, storing operation-key
- POST /v1/list-applications
   - protocol attribute chosen randomly between HTTP and HTTPS
    -operation-key from above
    - reasonable parameters</v>
      </c>
      <c r="H41" s="59" t="str">
        <f>SUBSTITUTE(H$5,"#### Preparation:","#### Preparation:
- GETing CC (/core-model-1-4:control-construct)
- searching CC for op-s of /v1/list-applications-in-generic-representation, storing it")</f>
        <v>#### Preparation:
- GETing CC (/core-model-1-4:control-construct)
- searching CC for op-s of /v1/list-applications-in-generic-representation, storing it
- POST /v1/list-applications-in-generic-representation
    - reasonable parameters</v>
      </c>
      <c r="I41" s="59" t="str">
        <f t="shared" si="49"/>
        <v>#### Preparation:
- GETing CC (/core-model-1-4:control-construct)
- searching CC for op-s of /v1/inquire-application-type-approvals, storing operation-key 
  - from fc RegistrationCausesInquiryForApplicationTypeApproval,find random output fc-port, its op-c, corresponding http-c and tcp-c, store it
- POST /v1/inquire-application-type-approvals with
  - all attributes according to set of chosen http-c, tcp-c and op-c
   -operation-key from above
   - reasonable parameter</v>
      </c>
      <c r="J41" s="59" t="str">
        <f t="shared" si="49"/>
        <v>#### Preparation:
- GETing CC (/core-model-1-4:control-construct)
- searching CC for op-s of /v1/notify-deregistrations, storing operation-key 
  - from fc DeregistrationNotification,find random output fc-port, its op-c, corresponding http-c and tcp-c, store it
- POST /v1/notify-deregistrations with
  - all attributes according to set of chosen http-c, tcp-c and op-c
   -operation-key from above
   - reasonable parameter</v>
      </c>
      <c r="K41" s="59" t="str">
        <f t="shared" si="49"/>
        <v>#### Preparation:
- GETing CC (/core-model-1-4:control-construct)
- searching CC for op-s of /v1/notify-approvals, storing operation-key 
  - from fc ApprovalNotification,find random output fc-port, its op-c, corresponding http-c and tcp-c, store it
- POST /v1/notify-approvals with
  - all attributes according to set of chosen http-c, tcp-c and op-c
   -operation-key from above
   - reasonable parameter</v>
      </c>
      <c r="L41" s="59" t="str">
        <f t="shared" si="49"/>
        <v>#### Preparation:
- GETing CC (/core-model-1-4:control-construct)
- searching CC for op-s of /v1/notify-withdrawn-approvals, storing operation-key 
  - from fc WithdrawnApprovalNotification,find random output fc-port, its op-c, corresponding http-c and tcp-c, store it
- POST /v1/notify-withdrawn-approvals with
  - all attributes according to set of chosen http-c, tcp-c and op-c
   -operation-key from above
   - reasonable parameter</v>
      </c>
      <c r="M41" s="59" t="str">
        <f t="shared" si="49"/>
        <v>#### Preparation:
- GETing CC (/core-model-1-4:control-construct)
- searching CC for op-s of /v1/relay-server-replacement, storing operation-key 
   - from fc ServerReplacementBroadcast, find random output fc-port, its op-c, corresponding http-c and tcp-c, store them
- POST /v1/relay-server-replacement with
  - all attributes according to set of chosen http-c, tcp-c
   -operation-key from above
   - reasonable parameter</v>
      </c>
      <c r="N41" s="59" t="str">
        <f t="shared" si="49"/>
        <v>#### Preparation:
- GETing CC (/core-model-1-4:control-construct)
- searching CC for op-s of /v1/relay-operation-update, storing operation-key 
 - from fc OperationUpdateBroadcast, find random output fc-port, its op-c, corresponding http-c and tcp-c, random op-c of http-c, store it
- POST /v1/relay-operation-update with
  - all attributes(old and new same) according to set of chosen http-c, op-c
   -operation-key from above
   - reasonable parameter</v>
      </c>
    </row>
    <row r="42" spans="1:14" ht="75" x14ac:dyDescent="0.25">
      <c r="A42" s="69"/>
      <c r="B42" s="21" t="s">
        <v>67</v>
      </c>
      <c r="C42" s="36" t="str">
        <f t="shared" ref="C42:I42" si="50">CONCATENATE("#### Testing:
- checking for ResponseCode==204
- checking for response headers containing life-cycle-state is equal to the value as present in the control-construct for ",C3,"/configuration/life-cycle-state")</f>
        <v>#### Testing:
- checking for ResponseCode==204
- checking for response headers containing life-cycle-state is equal to the value as present in the control-construct for /v1/bequeath-your-data-and-die/configuration/life-cycle-state</v>
      </c>
      <c r="D42" s="36" t="str">
        <f t="shared" si="50"/>
        <v>#### Testing:
- checking for ResponseCode==204
- checking for response headers containing life-cycle-state is equal to the value as present in the control-construct for /v1/register-application/configuration/life-cycle-state</v>
      </c>
      <c r="E42" s="36" t="str">
        <f t="shared" si="50"/>
        <v>#### Testing:
- checking for ResponseCode==204
- checking for response headers containing life-cycle-state is equal to the value as present in the control-construct for /v1/deregister-application/configuration/life-cycle-state</v>
      </c>
      <c r="F42" s="36" t="str">
        <f t="shared" si="50"/>
        <v>#### Testing:
- checking for ResponseCode==204
- checking for response headers containing life-cycle-state is equal to the value as present in the control-construct for /v1/regard-updated-approval-status/configuration/life-cycle-state</v>
      </c>
      <c r="G42" s="36" t="str">
        <f t="shared" si="50"/>
        <v>#### Testing:
- checking for ResponseCode==204
- checking for response headers containing life-cycle-state is equal to the value as present in the control-construct for /v1/list-applications/configuration/life-cycle-state</v>
      </c>
      <c r="H42" s="36" t="str">
        <f t="shared" si="50"/>
        <v>#### Testing:
- checking for ResponseCode==204
- checking for response headers containing life-cycle-state is equal to the value as present in the control-construct for /v1/list-applications-in-generic-representation/configuration/life-cycle-state</v>
      </c>
      <c r="I42" s="36" t="str">
        <f t="shared" si="50"/>
        <v>#### Testing:
- checking for ResponseCode==204
- checking for response headers containing life-cycle-state is equal to the value as present in the control-construct for /v1/inquire-application-type-approvals/configuration/life-cycle-state</v>
      </c>
      <c r="J42" s="36" t="str">
        <f t="shared" ref="J42:L42" si="51">CONCATENATE("#### Testing:
- checking for ResponseCode==204
- checking for response headers containing life-cycle-state is equal to the value as present in the control-construct for ",J3,"/configuration/life-cycle-state")</f>
        <v>#### Testing:
- checking for ResponseCode==204
- checking for response headers containing life-cycle-state is equal to the value as present in the control-construct for /v1/notify-deregistrations/configuration/life-cycle-state</v>
      </c>
      <c r="K42" s="36" t="str">
        <f t="shared" si="51"/>
        <v>#### Testing:
- checking for ResponseCode==204
- checking for response headers containing life-cycle-state is equal to the value as present in the control-construct for /v1/notify-approvals/configuration/life-cycle-state</v>
      </c>
      <c r="L42" s="36" t="str">
        <f t="shared" si="51"/>
        <v>#### Testing:
- checking for ResponseCode==204
- checking for response headers containing life-cycle-state is equal to the value as present in the control-construct for /v1/notify-withdrawn-approvals/configuration/life-cycle-state</v>
      </c>
      <c r="M42" s="36" t="str">
        <f t="shared" ref="M42:N42" si="52">CONCATENATE("#### Testing:
- checking for ResponseCode==204
- checking for response headers containing life-cycle-state is equal to the value as present in the control-construct for ",M3,"/configuration/life-cycle-state")</f>
        <v>#### Testing:
- checking for ResponseCode==204
- checking for response headers containing life-cycle-state is equal to the value as present in the control-construct for /v1/relay-server-replacement/configuration/life-cycle-state</v>
      </c>
      <c r="N42" s="36" t="str">
        <f t="shared" si="52"/>
        <v>#### Testing:
- checking for ResponseCode==204
- checking for response headers containing life-cycle-state is equal to the value as present in the control-construct for /v1/relay-operation-update/configuration/life-cycle-state</v>
      </c>
    </row>
    <row r="43" spans="1:14" ht="60" x14ac:dyDescent="0.25">
      <c r="A43" s="69"/>
      <c r="B43" s="19" t="str">
        <f t="shared" ref="B43" si="53">$B7</f>
        <v>#### Clearing:
- not applicable</v>
      </c>
      <c r="C43" s="37" t="str">
        <f>$C$7</f>
        <v>#### Clearing:
- PUT NewRelease/remote-protocol with original value
- PUT NewRelease/remote-address with original value
- PUT NewRelease/remote-port with original value</v>
      </c>
      <c r="D43" s="34" t="str">
        <f t="shared" ref="D43:N43" si="54">$B43</f>
        <v>#### Clearing:
- not applicable</v>
      </c>
      <c r="E43" s="34" t="str">
        <f t="shared" si="54"/>
        <v>#### Clearing:
- not applicable</v>
      </c>
      <c r="F43" s="34" t="str">
        <f t="shared" si="54"/>
        <v>#### Clearing:
- not applicable</v>
      </c>
      <c r="G43" s="34" t="str">
        <f t="shared" si="54"/>
        <v>#### Clearing:
- not applicable</v>
      </c>
      <c r="H43" s="34" t="str">
        <f t="shared" si="54"/>
        <v>#### Clearing:
- not applicable</v>
      </c>
      <c r="I43" s="34" t="str">
        <f t="shared" si="54"/>
        <v>#### Clearing:
- not applicable</v>
      </c>
      <c r="J43" s="34" t="str">
        <f t="shared" si="54"/>
        <v>#### Clearing:
- not applicable</v>
      </c>
      <c r="K43" s="34" t="str">
        <f t="shared" si="54"/>
        <v>#### Clearing:
- not applicable</v>
      </c>
      <c r="L43" s="34" t="str">
        <f t="shared" si="54"/>
        <v>#### Clearing:
- not applicable</v>
      </c>
      <c r="M43" s="34" t="str">
        <f t="shared" si="54"/>
        <v>#### Clearing:
- not applicable</v>
      </c>
      <c r="N43" s="34" t="str">
        <f t="shared" si="54"/>
        <v>#### Clearing:
- not applicable</v>
      </c>
    </row>
    <row r="44" spans="1:14" ht="45" x14ac:dyDescent="0.25">
      <c r="A44" s="68" t="s">
        <v>13</v>
      </c>
      <c r="B44" s="20" t="s">
        <v>68</v>
      </c>
      <c r="C44" s="38" t="s">
        <v>111</v>
      </c>
      <c r="D44" s="38" t="s">
        <v>111</v>
      </c>
      <c r="E44" s="38" t="s">
        <v>111</v>
      </c>
      <c r="F44" s="38" t="s">
        <v>111</v>
      </c>
      <c r="G44" s="38" t="s">
        <v>111</v>
      </c>
      <c r="H44" s="38" t="s">
        <v>111</v>
      </c>
      <c r="I44" s="38" t="s">
        <v>111</v>
      </c>
      <c r="J44" s="38" t="s">
        <v>111</v>
      </c>
      <c r="K44" s="38" t="s">
        <v>111</v>
      </c>
      <c r="L44" s="38" t="s">
        <v>111</v>
      </c>
      <c r="M44" s="38" t="s">
        <v>111</v>
      </c>
      <c r="N44" s="38" t="s">
        <v>111</v>
      </c>
    </row>
    <row r="45" spans="1:14" ht="30" x14ac:dyDescent="0.25">
      <c r="A45" s="69"/>
      <c r="B45" s="21" t="s">
        <v>69</v>
      </c>
      <c r="C45" s="41" t="s">
        <v>93</v>
      </c>
      <c r="D45" s="41" t="s">
        <v>93</v>
      </c>
      <c r="E45" s="41" t="s">
        <v>93</v>
      </c>
      <c r="F45" s="41" t="s">
        <v>93</v>
      </c>
      <c r="G45" s="41" t="s">
        <v>93</v>
      </c>
      <c r="H45" s="41" t="s">
        <v>93</v>
      </c>
      <c r="I45" s="41" t="s">
        <v>93</v>
      </c>
      <c r="J45" s="41" t="s">
        <v>93</v>
      </c>
      <c r="K45" s="41" t="s">
        <v>93</v>
      </c>
      <c r="L45" s="41" t="s">
        <v>93</v>
      </c>
      <c r="M45" s="41" t="s">
        <v>93</v>
      </c>
      <c r="N45" s="41" t="s">
        <v>93</v>
      </c>
    </row>
    <row r="46" spans="1:14" ht="345" x14ac:dyDescent="0.25">
      <c r="A46" s="69"/>
      <c r="B46" s="21" t="s">
        <v>70</v>
      </c>
      <c r="C46" s="58" t="str">
        <f>C$5&amp;CONCATENATE("
- From retrieved CC in step 1: also search CC for output fc-port of ServiceRequestCausesLoggingRequest, 
its corresponding op-c, http-c and tcp-c, storing them for later verification request
- Before POSTting sampling request ,",C$3," ")&amp;CONCATENATE("
   - GET EaTL/CC (while using IP and port from above)
     - search CC for op-c of /v1/list-records-of-flow, storing operation-key")</f>
        <v>#### Preparation:
- GETing CC (/core-model-1-4:control-construct)
- searching CC for op-s of /v1/bequeath-your-data-and-die, storing operation-key
- from fc PromptForBequeathingDataCausesTransferOfListOfAlreadyRegisteredApplications, find random output fc-port, its op-c, corresponding http-c and tcp-c, store them
- POST /v1/bequeath-your-data-and-die with
   -  new-application-name and new-release-number attributes from above chosen values
   - new-application-protocol, new-application-address and new-application-port with random generated dummy values (assure sufficiently high probability that set does not exist!)
   -operation-key from above
   - reasonable parameter
- From retrieved CC in step 1: also search CC for output fc-port of ServiceRequestCausesLoggingRequest, 
its corresponding op-c, http-c and tcp-c, storing them for later verification request
- Before POSTting sampling request ,/v1/bequeath-your-data-and-die 
   - GET EaTL/CC (while using IP and port from above)
     - search CC for op-c of /v1/list-records-of-flow, storing operation-key</v>
      </c>
      <c r="D46" s="58" t="str">
        <f>D$5&amp;CONCATENATE("
- From retrieved CC in step 1: also search CC for output fc-port of ServiceRequestCausesLoggingRequest, 
its corresponding op-c, http-c and tcp-c, storing them for later verification request
- Before POSTting sampling request ,",D$3," ")&amp;CONCATENATE("
   - GET EaTL/CC (while using IP and port from above)
     - search CC for op-c of /v1/list-records-of-flow, storing operation-key")</f>
        <v>#### Preparation:
- GETing CC (/core-model-1-4:control-construct)
- searching CC for op-s of /v1/register-application
- from fc ServerReplacementBroadcast, find random output fc-port, its op-c , corresponding http-c and tcp-c
- from fc OperationUpdateBroadcast and TypeApprovalCausesRequestForEmbedding, find corresponding  op-c for http-c found in above step
- POST /v1/register-application with
  - all attributes according to chosen set of http-c, tcp-c and op-c
   - reasonable parameter
- From retrieved CC in step 1: also search CC for output fc-port of ServiceRequestCausesLoggingRequest, 
its corresponding op-c, http-c and tcp-c, storing them for later verification request
- Before POSTting sampling request ,/v1/register-application 
   - GET EaTL/CC (while using IP and port from above)
     - search CC for op-c of /v1/list-records-of-flow, storing operation-key</v>
      </c>
      <c r="E46" s="58" t="str">
        <f>E$5&amp;CONCATENATE("
- From retrieved CC in step 1: also search CC for output fc-port of ServiceRequestCausesLoggingRequest, 
its corresponding op-c, http-c and tcp-c, storing them for later verification request
- Before POSTting sampling request ,",E$3," ")&amp;CONCATENATE("
   - GET EaTL/CC (while using IP and port from above)
     - search CC for op-c of /v1/list-records-of-flow, storing operation-key")</f>
        <v>#### Preparation:
- GETing CC (/core-model-1-4:control-construct)
- searching CC for op-s of /v1/deregister-application, storing operation-key 
- POST /v1/deregister-application with
  - all attributes filled with dummy generated values
   -operation-key from above
   - reasonable parameter
- From retrieved CC in step 1: also search CC for output fc-port of ServiceRequestCausesLoggingRequest, 
its corresponding op-c, http-c and tcp-c, storing them for later verification request
- Before POSTting sampling request ,/v1/deregister-application 
   - GET EaTL/CC (while using IP and port from above)
     - search CC for op-c of /v1/list-records-of-flow, storing operation-key</v>
      </c>
      <c r="F46" s="58" t="str">
        <f>F$5&amp;CONCATENATE("
- From retrieved CC in step 1: also search CC for output fc-port of ServiceRequestCausesLoggingRequest, 
its corresponding op-c, http-c and tcp-c, storing them for later verification request
- Before POSTting sampling request ,",F$3," ")&amp;CONCATENATE("
   - GET EaTL/CC (while using IP and port from above)
     - search CC for op-c of /v1/list-records-of-flow, storing operation-key")</f>
        <v>#### Preparation:
- GETing CC (/core-model-1-4:control-construct)
- searching CC for op-s of /v1/regard-updated-approval-status, storing operation-key 
  - from fc RegistrationCausesInquiryForApplicationTypeApproval, find random output fc-port, its op-c, http-c and tcp-c , store them
- Getting TAR/CC, getting the op-s/operation-key of list-applications.
- POST TAR/v1/list-applications
  - operation-key from TAR/list-applications
  - reasonable parameters
  - randomly choose one application instance from the response, store it
- POST /v1/regard-updated-approval-status with
  - all attributes filled with randomly chosen application values from TAR/v1/list-applications
   -operation-key from above
   - reasonable parameter
- From retrieved CC in step 1: also search CC for output fc-port of ServiceRequestCausesLoggingRequest, 
its corresponding op-c, http-c and tcp-c, storing them for later verification request
- Before POSTting sampling request ,/v1/regard-updated-approval-status 
   - GET EaTL/CC (while using IP and port from above)
     - search CC for op-c of /v1/list-records-of-flow, storing operation-key</v>
      </c>
      <c r="G46" s="58" t="str">
        <f t="shared" ref="G46:H46" si="55">G$5&amp;CONCATENATE("
- From retrieved CC in step 1: also search CC for output fc-port of ServiceRequestCausesLoggingRequest, 
its corresponding op-c, http-c and tcp-c, storing them for later verification request
- Before POSTting sampling request ,",G$3," ")&amp;CONCATENATE("
   - GET EaTL/CC (while using IP and port from above)
     - search CC for op-c of /v1/list-records-of-flow, storing operation-key")</f>
        <v>#### Preparation:
- GETing CC (/core-model-1-4:control-construct)
- searching CC for op-s of /v1/list-applications, storing operation-key
- POST /v1/list-applications
   - protocol attribute chosen randomly between HTTP and HTTPS
    -operation-key from above
    - reasonable parameters
- From retrieved CC in step 1: also search CC for output fc-port of ServiceRequestCausesLoggingRequest, 
its corresponding op-c, http-c and tcp-c, storing them for later verification request
- Before POSTting sampling request ,/v1/list-applications 
   - GET EaTL/CC (while using IP and port from above)
     - search CC for op-c of /v1/list-records-of-flow, storing operation-key</v>
      </c>
      <c r="H46" s="58" t="str">
        <f t="shared" si="55"/>
        <v>#### Preparation:
- POST /v1/list-applications-in-generic-representation
    - reasonable parameters
- From retrieved CC in step 1: also search CC for output fc-port of ServiceRequestCausesLoggingRequest, 
its corresponding op-c, http-c and tcp-c, storing them for later verification request
- Before POSTting sampling request ,/v1/list-applications-in-generic-representation 
   - GET EaTL/CC (while using IP and port from above)
     - search CC for op-c of /v1/list-records-of-flow, storing operation-key</v>
      </c>
      <c r="I46" s="58" t="str">
        <f>I$5&amp;CONCATENATE("
- From retrieved CC in step 1: also search CC for output fc-port of ServiceRequestCausesLoggingRequest, 
its corresponding op-c, http-c and tcp-c, storing them for later verification request
- Before POSTting sampling request ,",I$3," ")&amp;CONCATENATE("
   - GET EaTL/CC (while using IP and port from above)
     - search CC for op-c of /v1/list-records-of-flow, storing operation-key")</f>
        <v>#### Preparation:
- GETing CC (/core-model-1-4:control-construct)
- searching CC for op-s of /v1/inquire-application-type-approvals, storing operation-key 
  - from fc RegistrationCausesInquiryForApplicationTypeApproval,find random output fc-port, its op-c, corresponding http-c and tcp-c, store it
- POST /v1/inquire-application-type-approvals with
  - all attributes according to set of chosen http-c, tcp-c and op-c
   -operation-key from above
   - reasonable parameter
- From retrieved CC in step 1: also search CC for output fc-port of ServiceRequestCausesLoggingRequest, 
its corresponding op-c, http-c and tcp-c, storing them for later verification request
- Before POSTting sampling request ,/v1/inquire-application-type-approvals 
   - GET EaTL/CC (while using IP and port from above)
     - search CC for op-c of /v1/list-records-of-flow, storing operation-key</v>
      </c>
      <c r="J46" s="58" t="str">
        <f t="shared" ref="J46:N46" si="56">J$5&amp;CONCATENATE("
- From retrieved CC in step 1: also search CC for output fc-port of ServiceRequestCausesLoggingRequest, 
its corresponding op-c, http-c and tcp-c, storing them for later verification request
- Before POSTting sampling request ,",J$3," ")&amp;CONCATENATE("
   - GET EaTL/CC (while using IP and port from above)
     - search CC for op-c of /v1/list-records-of-flow, storing operation-key")</f>
        <v>#### Preparation:
- GETing CC (/core-model-1-4:control-construct)
- searching CC for op-s of /v1/notify-deregistrations, storing operation-key 
  - from fc DeregistrationNotification,find random output fc-port, its op-c, corresponding http-c and tcp-c, store it
- POST /v1/notify-deregistrations with
  - all attributes according to set of chosen http-c, tcp-c and op-c
   -operation-key from above
   - reasonable parameter
- From retrieved CC in step 1: also search CC for output fc-port of ServiceRequestCausesLoggingRequest, 
its corresponding op-c, http-c and tcp-c, storing them for later verification request
- Before POSTting sampling request ,/v1/notify-deregistrations 
   - GET EaTL/CC (while using IP and port from above)
     - search CC for op-c of /v1/list-records-of-flow, storing operation-key</v>
      </c>
      <c r="K46" s="58" t="str">
        <f t="shared" si="56"/>
        <v>#### Preparation:
- GETing CC (/core-model-1-4:control-construct)
- searching CC for op-s of /v1/notify-approvals, storing operation-key 
  - from fc ApprovalNotification,find random output fc-port, its op-c, corresponding http-c and tcp-c, store it
- POST /v1/notify-approvals with
  - all attributes according to set of chosen http-c, tcp-c and op-c
   -operation-key from above
   - reasonable parameter
- From retrieved CC in step 1: also search CC for output fc-port of ServiceRequestCausesLoggingRequest, 
its corresponding op-c, http-c and tcp-c, storing them for later verification request
- Before POSTting sampling request ,/v1/notify-approvals 
   - GET EaTL/CC (while using IP and port from above)
     - search CC for op-c of /v1/list-records-of-flow, storing operation-key</v>
      </c>
      <c r="L46" s="58" t="str">
        <f t="shared" si="56"/>
        <v>#### Preparation:
- GETing CC (/core-model-1-4:control-construct)
- searching CC for op-s of /v1/notify-withdrawn-approvals, storing operation-key 
  - from fc WithdrawnApprovalNotification,find random output fc-port, its op-c, corresponding http-c and tcp-c, store it
- POST /v1/notify-withdrawn-approvals with
  - all attributes according to set of chosen http-c, tcp-c and op-c
   -operation-key from above
   - reasonable parameter
- From retrieved CC in step 1: also search CC for output fc-port of ServiceRequestCausesLoggingRequest, 
its corresponding op-c, http-c and tcp-c, storing them for later verification request
- Before POSTting sampling request ,/v1/notify-withdrawn-approvals 
   - GET EaTL/CC (while using IP and port from above)
     - search CC for op-c of /v1/list-records-of-flow, storing operation-key</v>
      </c>
      <c r="M46" s="58" t="str">
        <f t="shared" si="56"/>
        <v>#### Preparation:
- GETing CC (/core-model-1-4:control-construct)
- searching CC for op-s of /v1/relay-server-replacement, storing operation-key 
   - from fc ServerReplacementBroadcast, find random output fc-port, its op-c, corresponding http-c and tcp-c, store them
- POST /v1/relay-server-replacement with
  - all attributes according to set of chosen http-c, tcp-c
   -operation-key from above
   - reasonable parameter
- From retrieved CC in step 1: also search CC for output fc-port of ServiceRequestCausesLoggingRequest, 
its corresponding op-c, http-c and tcp-c, storing them for later verification request
- Before POSTting sampling request ,/v1/relay-server-replacement 
   - GET EaTL/CC (while using IP and port from above)
     - search CC for op-c of /v1/list-records-of-flow, storing operation-key</v>
      </c>
      <c r="N46" s="58" t="str">
        <f t="shared" si="56"/>
        <v>#### Preparation:
- GETing CC (/core-model-1-4:control-construct)
- searching CC for op-s of /v1/relay-operation-update, storing operation-key 
 - from fc OperationUpdateBroadcast, find random output fc-port, its op-c, corresponding http-c and tcp-c, random op-c of http-c, store it
- POST /v1/relay-operation-update with
  - all attributes(old and new same) according to set of chosen http-c, op-c
   -operation-key from above
   - reasonable parameter
- From retrieved CC in step 1: also search CC for output fc-port of ServiceRequestCausesLoggingRequest, 
its corresponding op-c, http-c and tcp-c, storing them for later verification request
- Before POSTting sampling request ,/v1/relay-operation-update 
   - GET EaTL/CC (while using IP and port from above)
     - search CC for op-c of /v1/list-records-of-flow, storing operation-key</v>
      </c>
    </row>
    <row r="47" spans="1:14" ht="135" x14ac:dyDescent="0.25">
      <c r="A47" s="69"/>
      <c r="B47" s="21" t="s">
        <v>71</v>
      </c>
      <c r="C47" s="40" t="str">
        <f>CONCATENATE("#### Testing:
- POST ExecutionAndTraceLog/v1/list-records-of-flow with 
   - IP and port from above
   - operation-key from above
   - DummyValue of x-correlator
   - checking response for entry with application-name==",$A$1," and operation-name==", C3, "
   - checking same record for containing DummyXCorrelator &amp;DummyTraceIndicator")</f>
        <v>#### Testing:
- POST ExecutionAndTraceLog/v1/list-records-of-flow with 
   - IP and port from above
   - operation-key from above
   - DummyValue of x-correlator
   - checking response for entry with application-name==Registry Office and operation-name==/v1/bequeath-your-data-and-die
   - checking same record for containing DummyXCorrelator &amp;DummyTraceIndicator</v>
      </c>
      <c r="D47" s="40" t="str">
        <f>CONCATENATE("#### Testing:
- POST ExecutionAndTraceLog/v1/list-records-of-flow with 
   - IP and port from above
   - operation-key from above
   - DummyValue of x-correlator
   - checking response for entry with application-name==",$A$1," and operation-name==", D3, "
   - checking same record for containing DummyXCorrelator &amp;DummyTraceIndicator")</f>
        <v>#### Testing:
- POST ExecutionAndTraceLog/v1/list-records-of-flow with 
   - IP and port from above
   - operation-key from above
   - DummyValue of x-correlator
   - checking response for entry with application-name==Registry Office and operation-name==/v1/register-application
   - checking same record for containing DummyXCorrelator &amp;DummyTraceIndicator</v>
      </c>
      <c r="E47" s="40" t="str">
        <f>CONCATENATE("#### Testing:
- POST ExecutionAndTraceLog/v1/list-records-of-flow with 
   - IP and port from above
   - operation-key from above
   - DummyValue of x-correlator
   - checking response for entry with application-name==",$A$1," and operation-name==", E3, "
   - checking same record for containing DummyXCorrelator &amp;DummyTraceIndicator")</f>
        <v>#### Testing:
- POST ExecutionAndTraceLog/v1/list-records-of-flow with 
   - IP and port from above
   - operation-key from above
   - DummyValue of x-correlator
   - checking response for entry with application-name==Registry Office and operation-name==/v1/deregister-application
   - checking same record for containing DummyXCorrelator &amp;DummyTraceIndicator</v>
      </c>
      <c r="F47" s="40" t="str">
        <f>CONCATENATE("#### Testing:
- POST ExecutionAndTraceLog/v1/list-records-of-flow with 
   - IP and port from above
   - operation-key from above
   - DummyValue of x-correlator
   - checking response for entry with application-name==",$A$1," and operation-name==", F3, "
   - checking same record for containing DummyXCorrelator &amp;DummyTraceIndicator")</f>
        <v>#### Testing:
- POST ExecutionAndTraceLog/v1/list-records-of-flow with 
   - IP and port from above
   - operation-key from above
   - DummyValue of x-correlator
   - checking response for entry with application-name==Registry Office and operation-name==/v1/regard-updated-approval-status
   - checking same record for containing DummyXCorrelator &amp;DummyTraceIndicator</v>
      </c>
      <c r="G47" s="40" t="str">
        <f t="shared" ref="G47:H47" si="57">CONCATENATE("#### Testing:
- POST ExecutionAndTraceLog/v1/list-records-of-flow with 
   - IP and port from above
   - operation-key from above
   - DummyValue of x-correlator
   - checking response for entry with application-name==",$A$1," and operation-name==", G3, "
   - checking same record for containing DummyXCorrelator &amp;DummyTraceIndicator")</f>
        <v>#### Testing:
- POST ExecutionAndTraceLog/v1/list-records-of-flow with 
   - IP and port from above
   - operation-key from above
   - DummyValue of x-correlator
   - checking response for entry with application-name==Registry Office and operation-name==/v1/list-applications
   - checking same record for containing DummyXCorrelator &amp;DummyTraceIndicator</v>
      </c>
      <c r="H47" s="40" t="str">
        <f t="shared" si="57"/>
        <v>#### Testing:
- POST ExecutionAndTraceLog/v1/list-records-of-flow with 
   - IP and port from above
   - operation-key from above
   - DummyValue of x-correlator
   - checking response for entry with application-name==Registry Office and operation-name==/v1/list-applications-in-generic-representation
   - checking same record for containing DummyXCorrelator &amp;DummyTraceIndicator</v>
      </c>
      <c r="I47" s="40" t="str">
        <f>CONCATENATE("#### Testing:
- POST ExecutionAndTraceLog/v1/list-records-of-flow with 
   - IP and port from above
   - operation-key from above
   - DummyValue of x-correlator
   - checking response for entry with application-name==",$A$1," and operation-name==", I3, "
   - checking same record for containing DummyXCorrelator &amp;DummyTraceIndicator")</f>
        <v>#### Testing:
- POST ExecutionAndTraceLog/v1/list-records-of-flow with 
   - IP and port from above
   - operation-key from above
   - DummyValue of x-correlator
   - checking response for entry with application-name==Registry Office and operation-name==/v1/inquire-application-type-approvals
   - checking same record for containing DummyXCorrelator &amp;DummyTraceIndicator</v>
      </c>
      <c r="J47" s="40" t="str">
        <f t="shared" ref="J47:L47" si="58">CONCATENATE("#### Testing:
- POST ExecutionAndTraceLog/v1/list-records-of-flow with 
   - IP and port from above
   - operation-key from above
   - DummyValue of x-correlator
   - checking response for entry with application-name==",$A$1," and operation-name==", J3, "
   - checking same record for containing DummyXCorrelator &amp;DummyTraceIndicator")</f>
        <v>#### Testing:
- POST ExecutionAndTraceLog/v1/list-records-of-flow with 
   - IP and port from above
   - operation-key from above
   - DummyValue of x-correlator
   - checking response for entry with application-name==Registry Office and operation-name==/v1/notify-deregistrations
   - checking same record for containing DummyXCorrelator &amp;DummyTraceIndicator</v>
      </c>
      <c r="K47" s="40" t="str">
        <f t="shared" si="58"/>
        <v>#### Testing:
- POST ExecutionAndTraceLog/v1/list-records-of-flow with 
   - IP and port from above
   - operation-key from above
   - DummyValue of x-correlator
   - checking response for entry with application-name==Registry Office and operation-name==/v1/notify-approvals
   - checking same record for containing DummyXCorrelator &amp;DummyTraceIndicator</v>
      </c>
      <c r="L47" s="40" t="str">
        <f t="shared" si="58"/>
        <v>#### Testing:
- POST ExecutionAndTraceLog/v1/list-records-of-flow with 
   - IP and port from above
   - operation-key from above
   - DummyValue of x-correlator
   - checking response for entry with application-name==Registry Office and operation-name==/v1/notify-withdrawn-approvals
   - checking same record for containing DummyXCorrelator &amp;DummyTraceIndicator</v>
      </c>
      <c r="M47" s="40" t="str">
        <f t="shared" ref="M47:N47" si="59">CONCATENATE("#### Testing:
- POST ExecutionAndTraceLog/v1/list-records-of-flow with 
   - IP and port from above
   - operation-key from above
   - DummyValue of x-correlator
   - checking response for entry with application-name==",$A$1," and operation-name==", M3, "
   - checking same record for containing DummyXCorrelator &amp;DummyTraceIndicator")</f>
        <v>#### Testing:
- POST ExecutionAndTraceLog/v1/list-records-of-flow with 
   - IP and port from above
   - operation-key from above
   - DummyValue of x-correlator
   - checking response for entry with application-name==Registry Office and operation-name==/v1/relay-server-replacement
   - checking same record for containing DummyXCorrelator &amp;DummyTraceIndicator</v>
      </c>
      <c r="N47" s="40" t="str">
        <f t="shared" si="59"/>
        <v>#### Testing:
- POST ExecutionAndTraceLog/v1/list-records-of-flow with 
   - IP and port from above
   - operation-key from above
   - DummyValue of x-correlator
   - checking response for entry with application-name==Registry Office and operation-name==/v1/relay-operation-update
   - checking same record for containing DummyXCorrelator &amp;DummyTraceIndicator</v>
      </c>
    </row>
    <row r="48" spans="1:14" ht="60.75" thickBot="1" x14ac:dyDescent="0.3">
      <c r="A48" s="69"/>
      <c r="B48" s="22" t="str">
        <f t="shared" ref="B48" si="60">$B7</f>
        <v>#### Clearing:
- not applicable</v>
      </c>
      <c r="C48" s="37" t="str">
        <f>$C$7</f>
        <v>#### Clearing:
- PUT NewRelease/remote-protocol with original value
- PUT NewRelease/remote-address with original value
- PUT NewRelease/remote-port with original value</v>
      </c>
      <c r="D48" s="34" t="str">
        <f t="shared" ref="D48:N48" si="61">$B48</f>
        <v>#### Clearing:
- not applicable</v>
      </c>
      <c r="E48" s="34" t="str">
        <f t="shared" si="61"/>
        <v>#### Clearing:
- not applicable</v>
      </c>
      <c r="F48" s="34" t="str">
        <f t="shared" si="61"/>
        <v>#### Clearing:
- not applicable</v>
      </c>
      <c r="G48" s="34" t="str">
        <f t="shared" si="61"/>
        <v>#### Clearing:
- not applicable</v>
      </c>
      <c r="H48" s="34" t="str">
        <f t="shared" si="61"/>
        <v>#### Clearing:
- not applicable</v>
      </c>
      <c r="I48" s="34" t="str">
        <f t="shared" si="61"/>
        <v>#### Clearing:
- not applicable</v>
      </c>
      <c r="J48" s="34" t="str">
        <f t="shared" si="61"/>
        <v>#### Clearing:
- not applicable</v>
      </c>
      <c r="K48" s="34" t="str">
        <f t="shared" si="61"/>
        <v>#### Clearing:
- not applicable</v>
      </c>
      <c r="L48" s="34" t="str">
        <f t="shared" si="61"/>
        <v>#### Clearing:
- not applicable</v>
      </c>
      <c r="M48" s="34" t="str">
        <f t="shared" si="61"/>
        <v>#### Clearing:
- not applicable</v>
      </c>
      <c r="N48" s="34" t="str">
        <f t="shared" si="61"/>
        <v>#### Clearing:
- not applicable</v>
      </c>
    </row>
    <row r="49" spans="1:14" ht="19.5" thickBot="1" x14ac:dyDescent="0.3">
      <c r="A49" s="3" t="s">
        <v>14</v>
      </c>
      <c r="B49" s="23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</row>
    <row r="50" spans="1:14" ht="30.75" thickTop="1" x14ac:dyDescent="0.25">
      <c r="A50" s="68" t="s">
        <v>15</v>
      </c>
      <c r="B50" s="24" t="s">
        <v>72</v>
      </c>
      <c r="C50" s="43" t="s">
        <v>72</v>
      </c>
      <c r="D50" s="43" t="s">
        <v>72</v>
      </c>
      <c r="E50" s="43" t="s">
        <v>72</v>
      </c>
      <c r="F50" s="43" t="s">
        <v>72</v>
      </c>
      <c r="G50" s="43" t="s">
        <v>72</v>
      </c>
      <c r="H50" s="43" t="s">
        <v>72</v>
      </c>
      <c r="I50" s="43" t="s">
        <v>72</v>
      </c>
      <c r="J50" s="43" t="s">
        <v>72</v>
      </c>
      <c r="K50" s="43" t="s">
        <v>72</v>
      </c>
      <c r="L50" s="43" t="s">
        <v>72</v>
      </c>
      <c r="M50" s="43" t="s">
        <v>72</v>
      </c>
      <c r="N50" s="43" t="s">
        <v>72</v>
      </c>
    </row>
    <row r="51" spans="1:14" ht="105" x14ac:dyDescent="0.25">
      <c r="A51" s="69"/>
      <c r="B51" s="25" t="s">
        <v>73</v>
      </c>
      <c r="C51" s="44" t="s">
        <v>112</v>
      </c>
      <c r="D51" s="44" t="s">
        <v>112</v>
      </c>
      <c r="E51" s="44" t="s">
        <v>112</v>
      </c>
      <c r="F51" s="44" t="s">
        <v>112</v>
      </c>
      <c r="G51" s="44" t="str">
        <f>SUBSTITUTE(G$5, "- protocol attribute chosen randomly between HTTP and HTTPS", "- protocol as HTTP and no-request ")</f>
        <v>#### Preparation:
- GETing CC (/core-model-1-4:control-construct)
- searching CC for op-s of /v1/list-applications, storing operation-key
- POST /v1/list-applications
   - protocol as HTTP and no-request 
    -operation-key from above
    - reasonable parameters</v>
      </c>
      <c r="H51" s="44" t="str">
        <f>H$5</f>
        <v>#### Preparation:
- POST /v1/list-applications-in-generic-representation
    - reasonable parameters</v>
      </c>
      <c r="I51" s="44" t="s">
        <v>112</v>
      </c>
      <c r="J51" s="44" t="s">
        <v>112</v>
      </c>
      <c r="K51" s="44" t="s">
        <v>112</v>
      </c>
      <c r="L51" s="44" t="s">
        <v>112</v>
      </c>
      <c r="M51" s="44" t="s">
        <v>112</v>
      </c>
      <c r="N51" s="44" t="s">
        <v>112</v>
      </c>
    </row>
    <row r="52" spans="1:14" ht="75" x14ac:dyDescent="0.25">
      <c r="A52" s="69"/>
      <c r="B52" s="26" t="s">
        <v>74</v>
      </c>
      <c r="C52" s="44" t="s">
        <v>112</v>
      </c>
      <c r="D52" s="44" t="s">
        <v>112</v>
      </c>
      <c r="E52" s="44" t="s">
        <v>112</v>
      </c>
      <c r="F52" s="44" t="s">
        <v>112</v>
      </c>
      <c r="G52" s="35" t="s">
        <v>131</v>
      </c>
      <c r="H52" s="35" t="s">
        <v>131</v>
      </c>
      <c r="I52" s="44" t="s">
        <v>112</v>
      </c>
      <c r="J52" s="44" t="s">
        <v>112</v>
      </c>
      <c r="K52" s="44" t="s">
        <v>112</v>
      </c>
      <c r="L52" s="44" t="s">
        <v>112</v>
      </c>
      <c r="M52" s="44" t="s">
        <v>112</v>
      </c>
      <c r="N52" s="44" t="s">
        <v>112</v>
      </c>
    </row>
    <row r="53" spans="1:14" ht="30" x14ac:dyDescent="0.25">
      <c r="A53" s="69"/>
      <c r="B53" s="27" t="s">
        <v>75</v>
      </c>
      <c r="C53" s="45" t="s">
        <v>112</v>
      </c>
      <c r="D53" s="45" t="s">
        <v>112</v>
      </c>
      <c r="E53" s="45" t="s">
        <v>112</v>
      </c>
      <c r="F53" s="45" t="s">
        <v>112</v>
      </c>
      <c r="G53" s="46" t="str">
        <f>$B7</f>
        <v>#### Clearing:
- not applicable</v>
      </c>
      <c r="H53" s="46" t="str">
        <f>$B7</f>
        <v>#### Clearing:
- not applicable</v>
      </c>
      <c r="I53" s="45" t="s">
        <v>112</v>
      </c>
      <c r="J53" s="45" t="s">
        <v>112</v>
      </c>
      <c r="K53" s="45" t="s">
        <v>112</v>
      </c>
      <c r="L53" s="45" t="s">
        <v>112</v>
      </c>
      <c r="M53" s="45" t="s">
        <v>112</v>
      </c>
      <c r="N53" s="45" t="s">
        <v>112</v>
      </c>
    </row>
    <row r="54" spans="1:14" x14ac:dyDescent="0.25">
      <c r="A54" s="71" t="s">
        <v>16</v>
      </c>
      <c r="B54" s="24" t="s">
        <v>76</v>
      </c>
      <c r="C54" s="43" t="s">
        <v>76</v>
      </c>
      <c r="D54" s="43" t="s">
        <v>76</v>
      </c>
      <c r="E54" s="43" t="s">
        <v>76</v>
      </c>
      <c r="F54" s="43" t="s">
        <v>76</v>
      </c>
      <c r="G54" s="43" t="s">
        <v>76</v>
      </c>
      <c r="H54" s="43" t="s">
        <v>76</v>
      </c>
      <c r="I54" s="43" t="s">
        <v>76</v>
      </c>
      <c r="J54" s="43" t="s">
        <v>76</v>
      </c>
      <c r="K54" s="43" t="s">
        <v>76</v>
      </c>
      <c r="L54" s="43" t="s">
        <v>76</v>
      </c>
      <c r="M54" s="43" t="s">
        <v>76</v>
      </c>
      <c r="N54" s="43" t="s">
        <v>76</v>
      </c>
    </row>
    <row r="55" spans="1:14" ht="195" x14ac:dyDescent="0.25">
      <c r="A55" s="71"/>
      <c r="B55" s="25" t="s">
        <v>77</v>
      </c>
      <c r="C55" s="35" t="s">
        <v>112</v>
      </c>
      <c r="D55" s="35" t="s">
        <v>112</v>
      </c>
      <c r="E55" s="35" t="s">
        <v>112</v>
      </c>
      <c r="F55" s="35" t="s">
        <v>112</v>
      </c>
      <c r="G55" s="44" t="str">
        <f>SUBSTITUTE(SUBSTITUTE(G$5, "  - protocol attribute chosen randomly between HTTP and HTTPS", " - protocol as HTTP"),"  -operation-key from above", " - with operation key from above
     - search for random application instance from response, store them")&amp;CONCATENATE("
- PUT random values to each configurable parameters of chosen op-s, tcp-s, http-c, tcp-c, op-c, es-c store dummy values
- POST ",G3," with
      - operation-key from above
      - reasonable parameters ")</f>
        <v xml:space="preserve">#### Preparation:
- GETing CC (/core-model-1-4:control-construct)
- searching CC for op-s of /v1/list-applications, storing operation-key
- POST /v1/list-applications
  - protocol as HTTP
   - with operation key from above
     - search for random application instance from response, store them
    - reasonable parameters
- PUT random values to each configurable parameters of chosen op-s, tcp-s, http-c, tcp-c, op-c, es-c store dummy values
- POST /v1/list-applications with
      - operation-key from above
      - reasonable parameters </v>
      </c>
      <c r="H55" s="44" t="str">
        <f>CONCATENATE("#### Preparation:
- GETing CC (/core-model-1-4:control-construct
     - store ltp-list from response
- POST ",H3,",
  - search for random application instace from response, store it
 - PUT random values to each configurable parameters of chosen http-c, store dummy values
- POST ",H3," with
      - reasonable parameters ")</f>
        <v xml:space="preserve">#### Preparation:
- GETing CC (/core-model-1-4:control-construct
     - store ltp-list from response
- POST /v1/list-applications-in-generic-representation,
  - search for random application instace from response, store it
 - PUT random values to each configurable parameters of chosen http-c, store dummy values
- POST /v1/list-applications-in-generic-representation with
      - reasonable parameters </v>
      </c>
      <c r="I55" s="35" t="s">
        <v>112</v>
      </c>
      <c r="J55" s="35" t="s">
        <v>112</v>
      </c>
      <c r="K55" s="35" t="s">
        <v>112</v>
      </c>
      <c r="L55" s="35" t="s">
        <v>112</v>
      </c>
      <c r="M55" s="35" t="s">
        <v>112</v>
      </c>
      <c r="N55" s="35" t="s">
        <v>112</v>
      </c>
    </row>
    <row r="56" spans="1:14" ht="75" x14ac:dyDescent="0.25">
      <c r="A56" s="71"/>
      <c r="B56" s="26" t="s">
        <v>78</v>
      </c>
      <c r="C56" s="35" t="s">
        <v>112</v>
      </c>
      <c r="D56" s="35" t="s">
        <v>112</v>
      </c>
      <c r="E56" s="35" t="s">
        <v>112</v>
      </c>
      <c r="F56" s="35" t="s">
        <v>112</v>
      </c>
      <c r="G56" s="35" t="s">
        <v>78</v>
      </c>
      <c r="H56" s="35" t="s">
        <v>134</v>
      </c>
      <c r="I56" s="35" t="s">
        <v>112</v>
      </c>
      <c r="J56" s="35" t="s">
        <v>112</v>
      </c>
      <c r="K56" s="35" t="s">
        <v>112</v>
      </c>
      <c r="L56" s="35" t="s">
        <v>112</v>
      </c>
      <c r="M56" s="35" t="s">
        <v>112</v>
      </c>
      <c r="N56" s="35" t="s">
        <v>112</v>
      </c>
    </row>
    <row r="57" spans="1:14" ht="30" x14ac:dyDescent="0.25">
      <c r="A57" s="71"/>
      <c r="B57" s="27" t="s">
        <v>75</v>
      </c>
      <c r="C57" s="46" t="s">
        <v>112</v>
      </c>
      <c r="D57" s="46" t="s">
        <v>112</v>
      </c>
      <c r="E57" s="46" t="s">
        <v>112</v>
      </c>
      <c r="F57" s="46" t="s">
        <v>112</v>
      </c>
      <c r="G57" s="46" t="s">
        <v>132</v>
      </c>
      <c r="H57" s="46" t="s">
        <v>132</v>
      </c>
      <c r="I57" s="46" t="s">
        <v>112</v>
      </c>
      <c r="J57" s="46" t="s">
        <v>112</v>
      </c>
      <c r="K57" s="46" t="s">
        <v>112</v>
      </c>
      <c r="L57" s="46" t="s">
        <v>112</v>
      </c>
      <c r="M57" s="46" t="s">
        <v>112</v>
      </c>
      <c r="N57" s="46" t="s">
        <v>112</v>
      </c>
    </row>
    <row r="58" spans="1:14" ht="45" x14ac:dyDescent="0.25">
      <c r="A58" s="5"/>
      <c r="B58" s="26" t="s">
        <v>79</v>
      </c>
      <c r="C58" s="35" t="s">
        <v>112</v>
      </c>
      <c r="D58" s="35" t="s">
        <v>112</v>
      </c>
      <c r="E58" s="35" t="s">
        <v>112</v>
      </c>
      <c r="F58" s="35" t="s">
        <v>112</v>
      </c>
      <c r="G58" s="35" t="s">
        <v>133</v>
      </c>
      <c r="H58" s="35" t="s">
        <v>133</v>
      </c>
      <c r="I58" s="35" t="s">
        <v>112</v>
      </c>
      <c r="J58" s="35" t="s">
        <v>112</v>
      </c>
      <c r="K58" s="35" t="s">
        <v>112</v>
      </c>
      <c r="L58" s="35" t="s">
        <v>112</v>
      </c>
      <c r="M58" s="35" t="s">
        <v>112</v>
      </c>
      <c r="N58" s="35" t="s">
        <v>112</v>
      </c>
    </row>
    <row r="59" spans="1:14" x14ac:dyDescent="0.25">
      <c r="A59" s="68" t="s">
        <v>17</v>
      </c>
      <c r="B59" s="20" t="s">
        <v>80</v>
      </c>
      <c r="C59" s="31" t="str">
        <f t="shared" ref="C59:N59" si="62">$B$59</f>
        <v>## Gets lifeCycleState propagated?</v>
      </c>
      <c r="D59" s="31" t="str">
        <f t="shared" si="62"/>
        <v>## Gets lifeCycleState propagated?</v>
      </c>
      <c r="E59" s="31" t="str">
        <f t="shared" si="62"/>
        <v>## Gets lifeCycleState propagated?</v>
      </c>
      <c r="F59" s="31" t="str">
        <f t="shared" si="62"/>
        <v>## Gets lifeCycleState propagated?</v>
      </c>
      <c r="G59" s="31" t="str">
        <f t="shared" si="62"/>
        <v>## Gets lifeCycleState propagated?</v>
      </c>
      <c r="H59" s="31" t="str">
        <f t="shared" si="62"/>
        <v>## Gets lifeCycleState propagated?</v>
      </c>
      <c r="I59" s="31" t="str">
        <f t="shared" si="62"/>
        <v>## Gets lifeCycleState propagated?</v>
      </c>
      <c r="J59" s="31" t="str">
        <f t="shared" si="62"/>
        <v>## Gets lifeCycleState propagated?</v>
      </c>
      <c r="K59" s="31" t="str">
        <f t="shared" si="62"/>
        <v>## Gets lifeCycleState propagated?</v>
      </c>
      <c r="L59" s="31" t="str">
        <f t="shared" si="62"/>
        <v>## Gets lifeCycleState propagated?</v>
      </c>
      <c r="M59" s="31" t="str">
        <f t="shared" si="62"/>
        <v>## Gets lifeCycleState propagated?</v>
      </c>
      <c r="N59" s="31" t="str">
        <f t="shared" si="62"/>
        <v>## Gets lifeCycleState propagated?</v>
      </c>
    </row>
    <row r="60" spans="1:14" ht="270" x14ac:dyDescent="0.25">
      <c r="A60" s="69"/>
      <c r="B60" s="21" t="s">
        <v>81</v>
      </c>
      <c r="C60" s="60" t="str">
        <f>SUBSTITUTE(C$5,"- POST ","- PUTting op-s/configuration/life-cycle-state with random alternative value
 - POST")</f>
        <v>#### Preparation:
- GETing CC (/core-model-1-4:control-construct)
- searching CC for op-s of /v1/bequeath-your-data-and-die, storing operation-key
- from fc PromptForBequeathingDataCausesTransferOfListOfAlreadyRegisteredApplications, find random output fc-port, its op-c, corresponding http-c and tcp-c, store them
- PUTting op-s/configuration/life-cycle-state with random alternative value
 - POST/v1/bequeath-your-data-and-die with
   -  new-application-name and new-release-number attributes from above chosen values
   - new-application-protocol, new-application-address and new-application-port with random generated dummy values (assure sufficiently high probability that set does not exist!)
   -operation-key from above
   - reasonable parameter</v>
      </c>
      <c r="D60" s="60" t="str">
        <f>SUBSTITUTE(D$5,"- POST ","- PUTting op-s/configuration/life-cycle-state with random alternative value
 - POST")</f>
        <v>#### Preparation:
- GETing CC (/core-model-1-4:control-construct)
- searching CC for op-s of /v1/register-application
- from fc ServerReplacementBroadcast, find random output fc-port, its op-c , corresponding http-c and tcp-c
- from fc OperationUpdateBroadcast and TypeApprovalCausesRequestForEmbedding, find corresponding  op-c for http-c found in above step
- PUTting op-s/configuration/life-cycle-state with random alternative value
 - POST/v1/register-application with
  - all attributes according to chosen set of http-c, tcp-c and op-c
   - reasonable parameter</v>
      </c>
      <c r="E60" s="60" t="str">
        <f t="shared" ref="E60:N60" si="63">SUBSTITUTE(E$5,"- POST ","- PUTting op-s/configuration/life-cycle-state with random alternative value
 - POST")</f>
        <v>#### Preparation:
- GETing CC (/core-model-1-4:control-construct)
- searching CC for op-s of /v1/deregister-application, storing operation-key 
- PUTting op-s/configuration/life-cycle-state with random alternative value
 - POST/v1/deregister-application with
  - all attributes filled with dummy generated values
   -operation-key from above
   - reasonable parameter</v>
      </c>
      <c r="F60" s="60" t="str">
        <f t="shared" si="63"/>
        <v>#### Preparation:
- GETing CC (/core-model-1-4:control-construct)
- searching CC for op-s of /v1/regard-updated-approval-status, storing operation-key 
  - from fc RegistrationCausesInquiryForApplicationTypeApproval, find random output fc-port, its op-c, http-c and tcp-c , store them
- Getting TAR/CC, getting the op-s/operation-key of list-applications.
- PUTting op-s/configuration/life-cycle-state with random alternative value
 - POSTTAR/v1/list-applications
  - operation-key from TAR/list-applications
  - reasonable parameters
  - randomly choose one application instance from the response, store it
- PUTting op-s/configuration/life-cycle-state with random alternative value
 - POST/v1/regard-updated-approval-status with
  - all attributes filled with randomly chosen application values from TAR/v1/list-applications
   -operation-key from above
   - reasonable parameter</v>
      </c>
      <c r="G60" s="60" t="str">
        <f t="shared" si="63"/>
        <v>#### Preparation:
- GETing CC (/core-model-1-4:control-construct)
- searching CC for op-s of /v1/list-applications, storing operation-key
- PUTting op-s/configuration/life-cycle-state with random alternative value
 - POST/v1/list-applications
   - protocol attribute chosen randomly between HTTP and HTTPS
    -operation-key from above
    - reasonable parameters</v>
      </c>
      <c r="H60" s="60" t="str">
        <f>SUBSTITUTE(H$5,"- POST ","- GETing CC (/core-model-1-4:control-construct
     - searching CC for op-s of /v1/list-applications-in-generic-representation, storing it.
 - PUTting op-s/configuration/life-cycle-state with random alternative value
 - POST")</f>
        <v>#### Preparation:
- GETing CC (/core-model-1-4:control-construct
     - searching CC for op-s of /v1/list-applications-in-generic-representation, storing it.
 - PUTting op-s/configuration/life-cycle-state with random alternative value
 - POST/v1/list-applications-in-generic-representation
    - reasonable parameters</v>
      </c>
      <c r="I60" s="60" t="str">
        <f t="shared" si="63"/>
        <v>#### Preparation:
- GETing CC (/core-model-1-4:control-construct)
- searching CC for op-s of /v1/inquire-application-type-approvals, storing operation-key 
  - from fc RegistrationCausesInquiryForApplicationTypeApproval,find random output fc-port, its op-c, corresponding http-c and tcp-c, store it
- PUTting op-s/configuration/life-cycle-state with random alternative value
 - POST/v1/inquire-application-type-approvals with
  - all attributes according to set of chosen http-c, tcp-c and op-c
   -operation-key from above
   - reasonable parameter</v>
      </c>
      <c r="J60" s="60" t="str">
        <f t="shared" si="63"/>
        <v>#### Preparation:
- GETing CC (/core-model-1-4:control-construct)
- searching CC for op-s of /v1/notify-deregistrations, storing operation-key 
  - from fc DeregistrationNotification,find random output fc-port, its op-c, corresponding http-c and tcp-c, store it
- PUTting op-s/configuration/life-cycle-state with random alternative value
 - POST/v1/notify-deregistrations with
  - all attributes according to set of chosen http-c, tcp-c and op-c
   -operation-key from above
   - reasonable parameter</v>
      </c>
      <c r="K60" s="60" t="str">
        <f t="shared" si="63"/>
        <v>#### Preparation:
- GETing CC (/core-model-1-4:control-construct)
- searching CC for op-s of /v1/notify-approvals, storing operation-key 
  - from fc ApprovalNotification,find random output fc-port, its op-c, corresponding http-c and tcp-c, store it
- PUTting op-s/configuration/life-cycle-state with random alternative value
 - POST/v1/notify-approvals with
  - all attributes according to set of chosen http-c, tcp-c and op-c
   -operation-key from above
   - reasonable parameter</v>
      </c>
      <c r="L60" s="60" t="str">
        <f t="shared" si="63"/>
        <v>#### Preparation:
- GETing CC (/core-model-1-4:control-construct)
- searching CC for op-s of /v1/notify-withdrawn-approvals, storing operation-key 
  - from fc WithdrawnApprovalNotification,find random output fc-port, its op-c, corresponding http-c and tcp-c, store it
- PUTting op-s/configuration/life-cycle-state with random alternative value
 - POST/v1/notify-withdrawn-approvals with
  - all attributes according to set of chosen http-c, tcp-c and op-c
   -operation-key from above
   - reasonable parameter</v>
      </c>
      <c r="M60" s="60" t="str">
        <f t="shared" si="63"/>
        <v>#### Preparation:
- GETing CC (/core-model-1-4:control-construct)
- searching CC for op-s of /v1/relay-server-replacement, storing operation-key 
   - from fc ServerReplacementBroadcast, find random output fc-port, its op-c, corresponding http-c and tcp-c, store them
- PUTting op-s/configuration/life-cycle-state with random alternative value
 - POST/v1/relay-server-replacement with
  - all attributes according to set of chosen http-c, tcp-c
   -operation-key from above
   - reasonable parameter</v>
      </c>
      <c r="N60" s="60" t="str">
        <f t="shared" si="63"/>
        <v>#### Preparation:
- GETing CC (/core-model-1-4:control-construct)
- searching CC for op-s of /v1/relay-operation-update, storing operation-key 
 - from fc OperationUpdateBroadcast, find random output fc-port, its op-c, corresponding http-c and tcp-c, random op-c of http-c, store it
- PUTting op-s/configuration/life-cycle-state with random alternative value
 - POST/v1/relay-operation-update with
  - all attributes(old and new same) according to set of chosen http-c, op-c
   -operation-key from above
   - reasonable parameter</v>
      </c>
    </row>
    <row r="61" spans="1:14" ht="60" x14ac:dyDescent="0.25">
      <c r="A61" s="69"/>
      <c r="B61" s="21" t="s">
        <v>82</v>
      </c>
      <c r="C61" s="36" t="s">
        <v>82</v>
      </c>
      <c r="D61" s="36" t="s">
        <v>82</v>
      </c>
      <c r="E61" s="36" t="s">
        <v>82</v>
      </c>
      <c r="F61" s="36" t="s">
        <v>82</v>
      </c>
      <c r="G61" s="36" t="s">
        <v>82</v>
      </c>
      <c r="H61" s="36" t="s">
        <v>82</v>
      </c>
      <c r="I61" s="36" t="s">
        <v>82</v>
      </c>
      <c r="J61" s="36" t="s">
        <v>82</v>
      </c>
      <c r="K61" s="36" t="s">
        <v>82</v>
      </c>
      <c r="L61" s="36" t="s">
        <v>82</v>
      </c>
      <c r="M61" s="36" t="s">
        <v>82</v>
      </c>
      <c r="N61" s="36" t="s">
        <v>82</v>
      </c>
    </row>
    <row r="62" spans="1:14" ht="74.25" customHeight="1" x14ac:dyDescent="0.25">
      <c r="A62" s="69"/>
      <c r="B62" s="28" t="s">
        <v>83</v>
      </c>
      <c r="C62" s="47" t="str">
        <f>SUBSTITUTE(C$7,"#### Clearing:","#### Clearing:
- PUTting op-s-configuration/life-cycle-state back to original value")</f>
        <v>#### Clearing:
- PUTting op-s-configuration/life-cycle-state back to original value
- PUT NewRelease/remote-protocol with original value
- PUT NewRelease/remote-address with original value
- PUT NewRelease/remote-port with original value</v>
      </c>
      <c r="D62" s="47" t="s">
        <v>83</v>
      </c>
      <c r="E62" s="47" t="s">
        <v>83</v>
      </c>
      <c r="F62" s="47" t="s">
        <v>83</v>
      </c>
      <c r="G62" s="47" t="s">
        <v>83</v>
      </c>
      <c r="H62" s="47" t="s">
        <v>83</v>
      </c>
      <c r="I62" s="47" t="s">
        <v>83</v>
      </c>
      <c r="J62" s="47" t="s">
        <v>83</v>
      </c>
      <c r="K62" s="47" t="s">
        <v>83</v>
      </c>
      <c r="L62" s="47" t="s">
        <v>83</v>
      </c>
      <c r="M62" s="47" t="s">
        <v>83</v>
      </c>
      <c r="N62" s="47" t="s">
        <v>83</v>
      </c>
    </row>
    <row r="63" spans="1:14" x14ac:dyDescent="0.25">
      <c r="A63" s="68" t="s">
        <v>18</v>
      </c>
      <c r="B63" s="20" t="s">
        <v>84</v>
      </c>
      <c r="C63" s="20" t="s">
        <v>84</v>
      </c>
      <c r="D63" s="20" t="s">
        <v>84</v>
      </c>
      <c r="E63" s="20" t="s">
        <v>84</v>
      </c>
      <c r="F63" s="20" t="s">
        <v>84</v>
      </c>
      <c r="G63" s="20" t="s">
        <v>84</v>
      </c>
      <c r="H63" s="20" t="s">
        <v>84</v>
      </c>
      <c r="I63" s="20" t="s">
        <v>84</v>
      </c>
      <c r="J63" s="20" t="s">
        <v>84</v>
      </c>
      <c r="K63" s="20" t="s">
        <v>84</v>
      </c>
      <c r="L63" s="20" t="s">
        <v>84</v>
      </c>
      <c r="M63" s="20" t="s">
        <v>84</v>
      </c>
      <c r="N63" s="20" t="s">
        <v>84</v>
      </c>
    </row>
    <row r="64" spans="1:14" ht="270" x14ac:dyDescent="0.25">
      <c r="A64" s="68"/>
      <c r="B64" s="21" t="s">
        <v>85</v>
      </c>
      <c r="C64" s="61" t="str">
        <f>C$5 &amp; ("
- BUTone randomly chosen attribute missing in request-body
")</f>
        <v xml:space="preserve">#### Preparation:
- GETing CC (/core-model-1-4:control-construct)
- searching CC for op-s of /v1/bequeath-your-data-and-die, storing operation-key
- from fc PromptForBequeathingDataCausesTransferOfListOfAlreadyRegisteredApplications, find random output fc-port, its op-c, corresponding http-c and tcp-c, store them
- POST /v1/bequeath-your-data-and-die with
   -  new-application-name and new-release-number attributes from above chosen values
   - new-application-protocol, new-application-address and new-application-port with random generated dummy values (assure sufficiently high probability that set does not exist!)
   -operation-key from above
   - reasonable parameter
- BUTone randomly chosen attribute missing in request-body
</v>
      </c>
      <c r="D64" s="61" t="str">
        <f>D$5 &amp; ("
- BUTone randomly chosen attribute missing in request-body
")</f>
        <v xml:space="preserve">#### Preparation:
- GETing CC (/core-model-1-4:control-construct)
- searching CC for op-s of /v1/register-application
- from fc ServerReplacementBroadcast, find random output fc-port, its op-c , corresponding http-c and tcp-c
- from fc OperationUpdateBroadcast and TypeApprovalCausesRequestForEmbedding, find corresponding  op-c for http-c found in above step
- POST /v1/register-application with
  - all attributes according to chosen set of http-c, tcp-c and op-c
   - reasonable parameter
- BUTone randomly chosen attribute missing in request-body
</v>
      </c>
      <c r="E64" s="61" t="str">
        <f t="shared" ref="E64:F64" si="64">E$5 &amp; ("
- BUTone randomly chosen attribute missing in request-body
")</f>
        <v xml:space="preserve">#### Preparation:
- GETing CC (/core-model-1-4:control-construct)
- searching CC for op-s of /v1/deregister-application, storing operation-key 
- POST /v1/deregister-application with
  - all attributes filled with dummy generated values
   -operation-key from above
   - reasonable parameter
- BUTone randomly chosen attribute missing in request-body
</v>
      </c>
      <c r="F64" s="61" t="str">
        <f t="shared" si="64"/>
        <v xml:space="preserve">#### Preparation:
- GETing CC (/core-model-1-4:control-construct)
- searching CC for op-s of /v1/regard-updated-approval-status, storing operation-key 
  - from fc RegistrationCausesInquiryForApplicationTypeApproval, find random output fc-port, its op-c, http-c and tcp-c , store them
- Getting TAR/CC, getting the op-s/operation-key of list-applications.
- POST TAR/v1/list-applications
  - operation-key from TAR/list-applications
  - reasonable parameters
  - randomly choose one application instance from the response, store it
- POST /v1/regard-updated-approval-status with
  - all attributes filled with randomly chosen application values from TAR/v1/list-applications
   -operation-key from above
   - reasonable parameter
- BUTone randomly chosen attribute missing in request-body
</v>
      </c>
      <c r="G64" s="62" t="s">
        <v>112</v>
      </c>
      <c r="H64" s="62" t="s">
        <v>112</v>
      </c>
      <c r="I64" s="61" t="str">
        <f t="shared" ref="I64:N64" si="65">I$5 &amp; ("
- BUTone randomly chosen attribute missing in request-body
")</f>
        <v xml:space="preserve">#### Preparation:
- GETing CC (/core-model-1-4:control-construct)
- searching CC for op-s of /v1/inquire-application-type-approvals, storing operation-key 
  - from fc RegistrationCausesInquiryForApplicationTypeApproval,find random output fc-port, its op-c, corresponding http-c and tcp-c, store it
- POST /v1/inquire-application-type-approvals with
  - all attributes according to set of chosen http-c, tcp-c and op-c
   -operation-key from above
   - reasonable parameter
- BUTone randomly chosen attribute missing in request-body
</v>
      </c>
      <c r="J64" s="61" t="str">
        <f t="shared" si="65"/>
        <v xml:space="preserve">#### Preparation:
- GETing CC (/core-model-1-4:control-construct)
- searching CC for op-s of /v1/notify-deregistrations, storing operation-key 
  - from fc DeregistrationNotification,find random output fc-port, its op-c, corresponding http-c and tcp-c, store it
- POST /v1/notify-deregistrations with
  - all attributes according to set of chosen http-c, tcp-c and op-c
   -operation-key from above
   - reasonable parameter
- BUTone randomly chosen attribute missing in request-body
</v>
      </c>
      <c r="K64" s="61" t="str">
        <f t="shared" si="65"/>
        <v xml:space="preserve">#### Preparation:
- GETing CC (/core-model-1-4:control-construct)
- searching CC for op-s of /v1/notify-approvals, storing operation-key 
  - from fc ApprovalNotification,find random output fc-port, its op-c, corresponding http-c and tcp-c, store it
- POST /v1/notify-approvals with
  - all attributes according to set of chosen http-c, tcp-c and op-c
   -operation-key from above
   - reasonable parameter
- BUTone randomly chosen attribute missing in request-body
</v>
      </c>
      <c r="L64" s="61" t="str">
        <f t="shared" si="65"/>
        <v xml:space="preserve">#### Preparation:
- GETing CC (/core-model-1-4:control-construct)
- searching CC for op-s of /v1/notify-withdrawn-approvals, storing operation-key 
  - from fc WithdrawnApprovalNotification,find random output fc-port, its op-c, corresponding http-c and tcp-c, store it
- POST /v1/notify-withdrawn-approvals with
  - all attributes according to set of chosen http-c, tcp-c and op-c
   -operation-key from above
   - reasonable parameter
- BUTone randomly chosen attribute missing in request-body
</v>
      </c>
      <c r="M64" s="61" t="str">
        <f t="shared" si="65"/>
        <v xml:space="preserve">#### Preparation:
- GETing CC (/core-model-1-4:control-construct)
- searching CC for op-s of /v1/relay-server-replacement, storing operation-key 
   - from fc ServerReplacementBroadcast, find random output fc-port, its op-c, corresponding http-c and tcp-c, store them
- POST /v1/relay-server-replacement with
  - all attributes according to set of chosen http-c, tcp-c
   -operation-key from above
   - reasonable parameter
- BUTone randomly chosen attribute missing in request-body
</v>
      </c>
      <c r="N64" s="61" t="str">
        <f t="shared" si="65"/>
        <v xml:space="preserve">#### Preparation:
- GETing CC (/core-model-1-4:control-construct)
- searching CC for op-s of /v1/relay-operation-update, storing operation-key 
 - from fc OperationUpdateBroadcast, find random output fc-port, its op-c, corresponding http-c and tcp-c, random op-c of http-c, store it
- POST /v1/relay-operation-update with
  - all attributes(old and new same) according to set of chosen http-c, op-c
   -operation-key from above
   - reasonable parameter
- BUTone randomly chosen attribute missing in request-body
</v>
      </c>
    </row>
    <row r="65" spans="1:14" ht="45" x14ac:dyDescent="0.25">
      <c r="A65" s="68"/>
      <c r="B65" s="21" t="s">
        <v>86</v>
      </c>
      <c r="C65" s="36" t="str">
        <f ca="1">$C65</f>
        <v>#### Testing:
- checking for ResponseCode==400</v>
      </c>
      <c r="D65" s="36" t="str">
        <f ca="1">$C65</f>
        <v>#### Testing:
- checking for ResponseCode==400</v>
      </c>
      <c r="E65" s="36" t="str">
        <f t="shared" ref="E65:F65" ca="1" si="66">$C65</f>
        <v>#### Testing:
- checking for ResponseCode==400</v>
      </c>
      <c r="F65" s="36" t="str">
        <f t="shared" ca="1" si="66"/>
        <v>#### Testing:
- checking for ResponseCode==400</v>
      </c>
      <c r="G65" s="62" t="s">
        <v>112</v>
      </c>
      <c r="H65" s="62" t="s">
        <v>112</v>
      </c>
      <c r="I65" s="36" t="str">
        <f t="shared" ref="I65:N65" ca="1" si="67">$C65</f>
        <v>#### Testing:
- checking for ResponseCode==400</v>
      </c>
      <c r="J65" s="36" t="str">
        <f t="shared" ca="1" si="67"/>
        <v>#### Testing:
- checking for ResponseCode==400</v>
      </c>
      <c r="K65" s="36" t="str">
        <f t="shared" ca="1" si="67"/>
        <v>#### Testing:
- checking for ResponseCode==400</v>
      </c>
      <c r="L65" s="36" t="str">
        <f t="shared" ca="1" si="67"/>
        <v>#### Testing:
- checking for ResponseCode==400</v>
      </c>
      <c r="M65" s="36" t="str">
        <f t="shared" ca="1" si="67"/>
        <v>#### Testing:
- checking for ResponseCode==400</v>
      </c>
      <c r="N65" s="36" t="str">
        <f t="shared" ca="1" si="67"/>
        <v>#### Testing:
- checking for ResponseCode==400</v>
      </c>
    </row>
    <row r="66" spans="1:14" ht="30" x14ac:dyDescent="0.25">
      <c r="A66" s="68"/>
      <c r="B66" s="28" t="s">
        <v>75</v>
      </c>
      <c r="C66" s="34" t="str">
        <f>$B7</f>
        <v>#### Clearing:
- not applicable</v>
      </c>
      <c r="D66" s="34" t="str">
        <f>$B7</f>
        <v>#### Clearing:
- not applicable</v>
      </c>
      <c r="E66" s="34" t="str">
        <f t="shared" ref="E66:F66" si="68">$B7</f>
        <v>#### Clearing:
- not applicable</v>
      </c>
      <c r="F66" s="34" t="str">
        <f t="shared" si="68"/>
        <v>#### Clearing:
- not applicable</v>
      </c>
      <c r="G66" s="62" t="s">
        <v>112</v>
      </c>
      <c r="H66" s="62" t="s">
        <v>112</v>
      </c>
      <c r="I66" s="34" t="str">
        <f t="shared" ref="I66:L66" si="69">$B7</f>
        <v>#### Clearing:
- not applicable</v>
      </c>
      <c r="J66" s="34" t="str">
        <f t="shared" si="69"/>
        <v>#### Clearing:
- not applicable</v>
      </c>
      <c r="K66" s="34" t="str">
        <f t="shared" si="69"/>
        <v>#### Clearing:
- not applicable</v>
      </c>
      <c r="L66" s="34" t="str">
        <f t="shared" si="69"/>
        <v>#### Clearing:
- not applicable</v>
      </c>
      <c r="M66" s="34" t="str">
        <f t="shared" ref="M66:N66" si="70">$B7</f>
        <v>#### Clearing:
- not applicable</v>
      </c>
      <c r="N66" s="34" t="str">
        <f t="shared" si="70"/>
        <v>#### Clearing:
- not applicable</v>
      </c>
    </row>
    <row r="67" spans="1:14" x14ac:dyDescent="0.25">
      <c r="A67" s="68" t="s">
        <v>19</v>
      </c>
      <c r="B67" s="20" t="s">
        <v>87</v>
      </c>
      <c r="C67" s="31" t="str">
        <f t="shared" ref="C67:N67" si="71">$B$67</f>
        <v>## Get each attributes checked for correctness?</v>
      </c>
      <c r="D67" s="31" t="str">
        <f t="shared" si="71"/>
        <v>## Get each attributes checked for correctness?</v>
      </c>
      <c r="E67" s="31" t="str">
        <f t="shared" si="71"/>
        <v>## Get each attributes checked for correctness?</v>
      </c>
      <c r="F67" s="31" t="str">
        <f t="shared" si="71"/>
        <v>## Get each attributes checked for correctness?</v>
      </c>
      <c r="G67" s="31" t="str">
        <f t="shared" si="71"/>
        <v>## Get each attributes checked for correctness?</v>
      </c>
      <c r="H67" s="31" t="str">
        <f t="shared" si="71"/>
        <v>## Get each attributes checked for correctness?</v>
      </c>
      <c r="I67" s="31" t="str">
        <f t="shared" si="71"/>
        <v>## Get each attributes checked for correctness?</v>
      </c>
      <c r="J67" s="31" t="str">
        <f t="shared" si="71"/>
        <v>## Get each attributes checked for correctness?</v>
      </c>
      <c r="K67" s="31" t="str">
        <f t="shared" si="71"/>
        <v>## Get each attributes checked for correctness?</v>
      </c>
      <c r="L67" s="31" t="str">
        <f t="shared" si="71"/>
        <v>## Get each attributes checked for correctness?</v>
      </c>
      <c r="M67" s="31" t="str">
        <f t="shared" si="71"/>
        <v>## Get each attributes checked for correctness?</v>
      </c>
      <c r="N67" s="31" t="str">
        <f t="shared" si="71"/>
        <v>## Get each attributes checked for correctness?</v>
      </c>
    </row>
    <row r="68" spans="1:14" x14ac:dyDescent="0.25">
      <c r="A68" s="68"/>
      <c r="B68" s="21"/>
      <c r="C68" s="48" t="s">
        <v>113</v>
      </c>
      <c r="D68" s="48" t="s">
        <v>136</v>
      </c>
      <c r="E68" s="48" t="s">
        <v>137</v>
      </c>
      <c r="F68" s="48" t="s">
        <v>137</v>
      </c>
      <c r="G68" s="48" t="s">
        <v>145</v>
      </c>
      <c r="H68" s="62" t="s">
        <v>112</v>
      </c>
      <c r="I68" s="48" t="s">
        <v>146</v>
      </c>
      <c r="J68" s="48" t="s">
        <v>151</v>
      </c>
      <c r="K68" s="48" t="s">
        <v>151</v>
      </c>
      <c r="L68" s="48" t="s">
        <v>151</v>
      </c>
      <c r="M68" s="48" t="s">
        <v>156</v>
      </c>
      <c r="N68" s="48" t="s">
        <v>137</v>
      </c>
    </row>
    <row r="69" spans="1:14" ht="277.5" customHeight="1" x14ac:dyDescent="0.25">
      <c r="A69" s="69"/>
      <c r="B69" s="21" t="s">
        <v>88</v>
      </c>
      <c r="C69" s="61" t="str">
        <f>C$5&amp;"  
- BUT thenew-application-release  attribute with random dummy values (that does not comply specification"</f>
        <v>#### Preparation:
- GETing CC (/core-model-1-4:control-construct)
- searching CC for op-s of /v1/bequeath-your-data-and-die, storing operation-key
- from fc PromptForBequeathingDataCausesTransferOfListOfAlreadyRegisteredApplications, find random output fc-port, its op-c, corresponding http-c and tcp-c, store them
- POST /v1/bequeath-your-data-and-die with
   -  new-application-name and new-release-number attributes from above chosen values
   - new-application-protocol, new-application-address and new-application-port with random generated dummy values (assure sufficiently high probability that set does not exist!)
   -operation-key from above
   - reasonable parameter  
- BUT thenew-application-release  attribute with random dummy values (that does not comply specification</v>
      </c>
      <c r="D69" s="61" t="str">
        <f>D$5&amp;"  
- BUT the application-name attribute with random dummy values (that does not comply specification"</f>
        <v>#### Preparation:
- GETing CC (/core-model-1-4:control-construct)
- searching CC for op-s of /v1/register-application
- from fc ServerReplacementBroadcast, find random output fc-port, its op-c , corresponding http-c and tcp-c
- from fc OperationUpdateBroadcast and TypeApprovalCausesRequestForEmbedding, find corresponding  op-c for http-c found in above step
- POST /v1/register-application with
  - all attributes according to chosen set of http-c, tcp-c and op-c
   - reasonable parameter  
- BUT the application-name attribute with random dummy values (that does not comply specification</v>
      </c>
      <c r="E69" s="61" t="str">
        <f>E$5&amp;"  
- BUT the release-number attribute with random dummy values (that does not comply specification"</f>
        <v>#### Preparation:
- GETing CC (/core-model-1-4:control-construct)
- searching CC for op-s of /v1/deregister-application, storing operation-key 
- POST /v1/deregister-application with
  - all attributes filled with dummy generated values
   -operation-key from above
   - reasonable parameter  
- BUT the release-number attribute with random dummy values (that does not comply specification</v>
      </c>
      <c r="F69" s="61" t="str">
        <f>F$5&amp;"  
- BUT the release-number attribute with random dummy values (that does not comply specification"</f>
        <v>#### Preparation:
- GETing CC (/core-model-1-4:control-construct)
- searching CC for op-s of /v1/regard-updated-approval-status, storing operation-key 
  - from fc RegistrationCausesInquiryForApplicationTypeApproval, find random output fc-port, its op-c, http-c and tcp-c , store them
- Getting TAR/CC, getting the op-s/operation-key of list-applications.
- POST TAR/v1/list-applications
  - operation-key from TAR/list-applications
  - reasonable parameters
  - randomly choose one application instance from the response, store it
- POST /v1/regard-updated-approval-status with
  - all attributes filled with randomly chosen application values from TAR/v1/list-applications
   -operation-key from above
   - reasonable parameter  
- BUT the release-number attribute with random dummy values (that does not comply specification</v>
      </c>
      <c r="G69" s="61" t="str">
        <f>G$5&amp;"  
- BUT the required-protocol attribute with random dummy values (that does not comply specification"</f>
        <v>#### Preparation:
- GETing CC (/core-model-1-4:control-construct)
- searching CC for op-s of /v1/list-applications, storing operation-key
- POST /v1/list-applications
   - protocol attribute chosen randomly between HTTP and HTTPS
    -operation-key from above
    - reasonable parameters  
- BUT the required-protocol attribute with random dummy values (that does not comply specification</v>
      </c>
      <c r="H69" s="62" t="s">
        <v>112</v>
      </c>
      <c r="I69" s="61" t="str">
        <f>I$5&amp;"  
- BUT then approval-application-release-number attribute with random dummy values (that does not comply specification"</f>
        <v>#### Preparation:
- GETing CC (/core-model-1-4:control-construct)
- searching CC for op-s of /v1/inquire-application-type-approvals, storing operation-key 
  - from fc RegistrationCausesInquiryForApplicationTypeApproval,find random output fc-port, its op-c, corresponding http-c and tcp-c, store it
- POST /v1/inquire-application-type-approvals with
  - all attributes according to set of chosen http-c, tcp-c and op-c
   -operation-key from above
   - reasonable parameter  
- BUT then approval-application-release-number attribute with random dummy values (that does not comply specification</v>
      </c>
      <c r="J69" s="61" t="str">
        <f>J$5&amp;"  
- BUT then subscriber-release-number  attribute with random dummy values (that does not comply specification"</f>
        <v>#### Preparation:
- GETing CC (/core-model-1-4:control-construct)
- searching CC for op-s of /v1/notify-deregistrations, storing operation-key 
  - from fc DeregistrationNotification,find random output fc-port, its op-c, corresponding http-c and tcp-c, store it
- POST /v1/notify-deregistrations with
  - all attributes according to set of chosen http-c, tcp-c and op-c
   -operation-key from above
   - reasonable parameter  
- BUT then subscriber-release-number  attribute with random dummy values (that does not comply specification</v>
      </c>
      <c r="K69" s="61" t="str">
        <f t="shared" ref="K69:L69" si="72">K$5&amp;"  
- BUT then subscriber-release-number  attribute with random dummy values (that does not comply specification"</f>
        <v>#### Preparation:
- GETing CC (/core-model-1-4:control-construct)
- searching CC for op-s of /v1/notify-approvals, storing operation-key 
  - from fc ApprovalNotification,find random output fc-port, its op-c, corresponding http-c and tcp-c, store it
- POST /v1/notify-approvals with
  - all attributes according to set of chosen http-c, tcp-c and op-c
   -operation-key from above
   - reasonable parameter  
- BUT then subscriber-release-number  attribute with random dummy values (that does not comply specification</v>
      </c>
      <c r="L69" s="61" t="str">
        <f t="shared" si="72"/>
        <v>#### Preparation:
- GETing CC (/core-model-1-4:control-construct)
- searching CC for op-s of /v1/notify-withdrawn-approvals, storing operation-key 
  - from fc WithdrawnApprovalNotification,find random output fc-port, its op-c, corresponding http-c and tcp-c, store it
- POST /v1/notify-withdrawn-approvals with
  - all attributes according to set of chosen http-c, tcp-c and op-c
   -operation-key from above
   - reasonable parameter  
- BUT then subscriber-release-number  attribute with random dummy values (that does not comply specification</v>
      </c>
      <c r="M69" s="61" t="str">
        <f>M$5&amp;"  
- BUT then current-release-number  attribute with random dummy values (that does not comply specification"</f>
        <v>#### Preparation:
- GETing CC (/core-model-1-4:control-construct)
- searching CC for op-s of /v1/relay-server-replacement, storing operation-key 
   - from fc ServerReplacementBroadcast, find random output fc-port, its op-c, corresponding http-c and tcp-c, store them
- POST /v1/relay-server-replacement with
  - all attributes according to set of chosen http-c, tcp-c
   -operation-key from above
   - reasonable parameter  
- BUT then current-release-number  attribute with random dummy values (that does not comply specification</v>
      </c>
      <c r="N69" s="61" t="str">
        <f>N$5&amp;"  
- BUT then release-number  attribute with random dummy values (that does not comply specification"</f>
        <v>#### Preparation:
- GETing CC (/core-model-1-4:control-construct)
- searching CC for op-s of /v1/relay-operation-update, storing operation-key 
 - from fc OperationUpdateBroadcast, find random output fc-port, its op-c, corresponding http-c and tcp-c, random op-c of http-c, store it
- POST /v1/relay-operation-update with
  - all attributes(old and new same) according to set of chosen http-c, op-c
   -operation-key from above
   - reasonable parameter  
- BUT then release-number  attribute with random dummy values (that does not comply specification</v>
      </c>
    </row>
    <row r="70" spans="1:14" ht="45" x14ac:dyDescent="0.25">
      <c r="A70" s="69"/>
      <c r="B70" s="21" t="s">
        <v>86</v>
      </c>
      <c r="C70" s="36" t="str">
        <f ca="1">$C70</f>
        <v>#### Testing:
- checking for ResponseCode==400</v>
      </c>
      <c r="D70" s="36" t="str">
        <f ca="1">$C70</f>
        <v>#### Testing:
- checking for ResponseCode==400</v>
      </c>
      <c r="E70" s="36" t="str">
        <f ca="1">$C74</f>
        <v>#### Testing:
- checking for ResponseCode==400</v>
      </c>
      <c r="F70" s="36" t="str">
        <f ca="1">$C70</f>
        <v>#### Testing:
- checking for ResponseCode==400</v>
      </c>
      <c r="G70" s="36" t="str">
        <f ca="1">$C70</f>
        <v>#### Testing:
- checking for ResponseCode==400</v>
      </c>
      <c r="H70" s="62" t="s">
        <v>112</v>
      </c>
      <c r="I70" s="36" t="str">
        <f ca="1">$C70</f>
        <v>#### Testing:
- checking for ResponseCode==400</v>
      </c>
      <c r="J70" s="36" t="str">
        <f t="shared" ref="J70:L70" ca="1" si="73">$C70</f>
        <v>#### Testing:
- checking for ResponseCode==400</v>
      </c>
      <c r="K70" s="36" t="str">
        <f t="shared" ca="1" si="73"/>
        <v>#### Testing:
- checking for ResponseCode==400</v>
      </c>
      <c r="L70" s="36" t="str">
        <f t="shared" ca="1" si="73"/>
        <v>#### Testing:
- checking for ResponseCode==400</v>
      </c>
      <c r="M70" s="36" t="str">
        <f ca="1">$C70</f>
        <v>#### Testing:
- checking for ResponseCode==400</v>
      </c>
      <c r="N70" s="36" t="str">
        <f ca="1">$C70</f>
        <v>#### Testing:
- checking for ResponseCode==400</v>
      </c>
    </row>
    <row r="71" spans="1:14" ht="30" x14ac:dyDescent="0.25">
      <c r="A71" s="69"/>
      <c r="B71" s="21" t="str">
        <f t="shared" ref="B71" si="74">$B7</f>
        <v>#### Clearing:
- not applicable</v>
      </c>
      <c r="C71" s="33" t="str">
        <f>$B7</f>
        <v>#### Clearing:
- not applicable</v>
      </c>
      <c r="D71" s="33" t="str">
        <f>$B7</f>
        <v>#### Clearing:
- not applicable</v>
      </c>
      <c r="E71" s="33" t="str">
        <f>$B11</f>
        <v>#### Clearing:
- not applicable</v>
      </c>
      <c r="F71" s="33" t="str">
        <f>$B7</f>
        <v>#### Clearing:
- not applicable</v>
      </c>
      <c r="G71" s="33" t="str">
        <f>$B7</f>
        <v>#### Clearing:
- not applicable</v>
      </c>
      <c r="H71" s="62" t="s">
        <v>112</v>
      </c>
      <c r="I71" s="33" t="str">
        <f>$B7</f>
        <v>#### Clearing:
- not applicable</v>
      </c>
      <c r="J71" s="33" t="str">
        <f t="shared" ref="J71" si="75">$B7</f>
        <v>#### Clearing:
- not applicable</v>
      </c>
      <c r="K71" s="33" t="str">
        <f t="shared" ref="K71:L71" si="76">$B7</f>
        <v>#### Clearing:
- not applicable</v>
      </c>
      <c r="L71" s="33" t="str">
        <f t="shared" si="76"/>
        <v>#### Clearing:
- not applicable</v>
      </c>
      <c r="M71" s="33" t="str">
        <f t="shared" ref="M71" si="77">$B7</f>
        <v>#### Clearing:
- not applicable</v>
      </c>
      <c r="N71" s="33" t="str">
        <f t="shared" ref="N71" si="78">$B7</f>
        <v>#### Clearing:
- not applicable</v>
      </c>
    </row>
    <row r="72" spans="1:14" x14ac:dyDescent="0.25">
      <c r="A72" s="4"/>
      <c r="B72" s="21"/>
      <c r="C72" s="48" t="s">
        <v>135</v>
      </c>
      <c r="D72" s="48" t="s">
        <v>137</v>
      </c>
      <c r="F72" s="48" t="s">
        <v>144</v>
      </c>
      <c r="G72" s="67"/>
      <c r="H72" s="67"/>
      <c r="I72" s="48" t="s">
        <v>147</v>
      </c>
      <c r="J72" s="48" t="s">
        <v>152</v>
      </c>
      <c r="K72" s="48" t="s">
        <v>152</v>
      </c>
      <c r="L72" s="48" t="s">
        <v>152</v>
      </c>
      <c r="M72" s="48" t="s">
        <v>157</v>
      </c>
      <c r="N72" s="48" t="s">
        <v>161</v>
      </c>
    </row>
    <row r="73" spans="1:14" ht="270" x14ac:dyDescent="0.25">
      <c r="A73" s="4"/>
      <c r="B73" s="21"/>
      <c r="C73" s="61" t="str">
        <f>C$5&amp;"  
- BUT the new-application-protocol attribute with random dummy values (that does not comply specification"</f>
        <v>#### Preparation:
- GETing CC (/core-model-1-4:control-construct)
- searching CC for op-s of /v1/bequeath-your-data-and-die, storing operation-key
- from fc PromptForBequeathingDataCausesTransferOfListOfAlreadyRegisteredApplications, find random output fc-port, its op-c, corresponding http-c and tcp-c, store them
- POST /v1/bequeath-your-data-and-die with
   -  new-application-name and new-release-number attributes from above chosen values
   - new-application-protocol, new-application-address and new-application-port with random generated dummy values (assure sufficiently high probability that set does not exist!)
   -operation-key from above
   - reasonable parameter  
- BUT the new-application-protocol attribute with random dummy values (that does not comply specification</v>
      </c>
      <c r="D73" s="61" t="str">
        <f>D$5&amp;"  
- BUT the release-number attribute with random dummy values (that does not comply specification"</f>
        <v>#### Preparation:
- GETing CC (/core-model-1-4:control-construct)
- searching CC for op-s of /v1/register-application
- from fc ServerReplacementBroadcast, find random output fc-port, its op-c , corresponding http-c and tcp-c
- from fc OperationUpdateBroadcast and TypeApprovalCausesRequestForEmbedding, find corresponding  op-c for http-c found in above step
- POST /v1/register-application with
  - all attributes according to chosen set of http-c, tcp-c and op-c
   - reasonable parameter  
- BUT the release-number attribute with random dummy values (that does not comply specification</v>
      </c>
      <c r="F73" s="61" t="str">
        <f>F$5&amp;"  
- BUT the approval-status attribute with random dummy values (that does not comply specification"</f>
        <v>#### Preparation:
- GETing CC (/core-model-1-4:control-construct)
- searching CC for op-s of /v1/regard-updated-approval-status, storing operation-key 
  - from fc RegistrationCausesInquiryForApplicationTypeApproval, find random output fc-port, its op-c, http-c and tcp-c , store them
- Getting TAR/CC, getting the op-s/operation-key of list-applications.
- POST TAR/v1/list-applications
  - operation-key from TAR/list-applications
  - reasonable parameters
  - randomly choose one application instance from the response, store it
- POST /v1/regard-updated-approval-status with
  - all attributes filled with randomly chosen application values from TAR/v1/list-applications
   -operation-key from above
   - reasonable parameter  
- BUT the approval-status attribute with random dummy values (that does not comply specification</v>
      </c>
      <c r="G73" s="67"/>
      <c r="H73" s="67"/>
      <c r="I73" s="61" t="str">
        <f>I$5&amp;"  
- BUT the approval-operation attribute with random dummy values (that does not comply specification"</f>
        <v>#### Preparation:
- GETing CC (/core-model-1-4:control-construct)
- searching CC for op-s of /v1/inquire-application-type-approvals, storing operation-key 
  - from fc RegistrationCausesInquiryForApplicationTypeApproval,find random output fc-port, its op-c, corresponding http-c and tcp-c, store it
- POST /v1/inquire-application-type-approvals with
  - all attributes according to set of chosen http-c, tcp-c and op-c
   -operation-key from above
   - reasonable parameter  
- BUT the approval-operation attribute with random dummy values (that does not comply specification</v>
      </c>
      <c r="J73" s="61" t="str">
        <f>J$5&amp;"  
- BUT the subscriber-operation attribute with random dummy values (that does not comply specification"</f>
        <v>#### Preparation:
- GETing CC (/core-model-1-4:control-construct)
- searching CC for op-s of /v1/notify-deregistrations, storing operation-key 
  - from fc DeregistrationNotification,find random output fc-port, its op-c, corresponding http-c and tcp-c, store it
- POST /v1/notify-deregistrations with
  - all attributes according to set of chosen http-c, tcp-c and op-c
   -operation-key from above
   - reasonable parameter  
- BUT the subscriber-operation attribute with random dummy values (that does not comply specification</v>
      </c>
      <c r="K73" s="61" t="str">
        <f t="shared" ref="K73:L73" si="79">K$5&amp;"  
- BUT the subscriber-operation attribute with random dummy values (that does not comply specification"</f>
        <v>#### Preparation:
- GETing CC (/core-model-1-4:control-construct)
- searching CC for op-s of /v1/notify-approvals, storing operation-key 
  - from fc ApprovalNotification,find random output fc-port, its op-c, corresponding http-c and tcp-c, store it
- POST /v1/notify-approvals with
  - all attributes according to set of chosen http-c, tcp-c and op-c
   -operation-key from above
   - reasonable parameter  
- BUT the subscriber-operation attribute with random dummy values (that does not comply specification</v>
      </c>
      <c r="L73" s="61" t="str">
        <f t="shared" si="79"/>
        <v>#### Preparation:
- GETing CC (/core-model-1-4:control-construct)
- searching CC for op-s of /v1/notify-withdrawn-approvals, storing operation-key 
  - from fc WithdrawnApprovalNotification,find random output fc-port, its op-c, corresponding http-c and tcp-c, store it
- POST /v1/notify-withdrawn-approvals with
  - all attributes according to set of chosen http-c, tcp-c and op-c
   -operation-key from above
   - reasonable parameter  
- BUT the subscriber-operation attribute with random dummy values (that does not comply specification</v>
      </c>
      <c r="M73" s="61" t="str">
        <f>M$5&amp;"  
- BUT the future-release-number attribute with random dummy values (that does not comply specification"</f>
        <v>#### Preparation:
- GETing CC (/core-model-1-4:control-construct)
- searching CC for op-s of /v1/relay-server-replacement, storing operation-key 
   - from fc ServerReplacementBroadcast, find random output fc-port, its op-c, corresponding http-c and tcp-c, store them
- POST /v1/relay-server-replacement with
  - all attributes according to set of chosen http-c, tcp-c
   -operation-key from above
   - reasonable parameter  
- BUT the future-release-number attribute with random dummy values (that does not comply specification</v>
      </c>
      <c r="N73" s="61" t="str">
        <f>N$5&amp;"  
- BUT the old-operation-name attribute with random dummy values (that does not comply specification"</f>
        <v>#### Preparation:
- GETing CC (/core-model-1-4:control-construct)
- searching CC for op-s of /v1/relay-operation-update, storing operation-key 
 - from fc OperationUpdateBroadcast, find random output fc-port, its op-c, corresponding http-c and tcp-c, random op-c of http-c, store it
- POST /v1/relay-operation-update with
  - all attributes(old and new same) according to set of chosen http-c, op-c
   -operation-key from above
   - reasonable parameter  
- BUT the old-operation-name attribute with random dummy values (that does not comply specification</v>
      </c>
    </row>
    <row r="74" spans="1:14" ht="30" x14ac:dyDescent="0.25">
      <c r="A74" s="4"/>
      <c r="B74" s="21"/>
      <c r="C74" s="36" t="str">
        <f ca="1">$C74</f>
        <v>#### Testing:
- checking for ResponseCode==400</v>
      </c>
      <c r="D74" s="36" t="str">
        <f ca="1">$C74</f>
        <v>#### Testing:
- checking for ResponseCode==400</v>
      </c>
      <c r="F74" s="36" t="str">
        <f ca="1">$C74</f>
        <v>#### Testing:
- checking for ResponseCode==400</v>
      </c>
      <c r="G74" s="67"/>
      <c r="H74" s="67"/>
      <c r="I74" s="36" t="str">
        <f ca="1">$C74</f>
        <v>#### Testing:
- checking for ResponseCode==400</v>
      </c>
      <c r="J74" s="36" t="str">
        <f t="shared" ref="J74:L74" ca="1" si="80">$C74</f>
        <v>#### Testing:
- checking for ResponseCode==400</v>
      </c>
      <c r="K74" s="36" t="str">
        <f t="shared" ca="1" si="80"/>
        <v>#### Testing:
- checking for ResponseCode==400</v>
      </c>
      <c r="L74" s="36" t="str">
        <f t="shared" ca="1" si="80"/>
        <v>#### Testing:
- checking for ResponseCode==400</v>
      </c>
      <c r="M74" s="36" t="str">
        <f ca="1">$C74</f>
        <v>#### Testing:
- checking for ResponseCode==400</v>
      </c>
      <c r="N74" s="36" t="str">
        <f ca="1">$C74</f>
        <v>#### Testing:
- checking for ResponseCode==400</v>
      </c>
    </row>
    <row r="75" spans="1:14" ht="30" x14ac:dyDescent="0.25">
      <c r="A75" s="4"/>
      <c r="B75" s="21"/>
      <c r="C75" s="33" t="str">
        <f>$B11</f>
        <v>#### Clearing:
- not applicable</v>
      </c>
      <c r="D75" s="33" t="str">
        <f>$B11</f>
        <v>#### Clearing:
- not applicable</v>
      </c>
      <c r="F75" s="33" t="str">
        <f>$B11</f>
        <v>#### Clearing:
- not applicable</v>
      </c>
      <c r="G75" s="67"/>
      <c r="H75" s="67"/>
      <c r="I75" s="33" t="str">
        <f>$B11</f>
        <v>#### Clearing:
- not applicable</v>
      </c>
      <c r="J75" s="33" t="str">
        <f t="shared" ref="J75" si="81">$B11</f>
        <v>#### Clearing:
- not applicable</v>
      </c>
      <c r="K75" s="33" t="str">
        <f t="shared" ref="K75:L75" si="82">$B11</f>
        <v>#### Clearing:
- not applicable</v>
      </c>
      <c r="L75" s="33" t="str">
        <f t="shared" si="82"/>
        <v>#### Clearing:
- not applicable</v>
      </c>
      <c r="M75" s="33" t="str">
        <f t="shared" ref="M75" si="83">$B11</f>
        <v>#### Clearing:
- not applicable</v>
      </c>
      <c r="N75" s="33" t="str">
        <f t="shared" ref="N75" si="84">$B11</f>
        <v>#### Clearing:
- not applicable</v>
      </c>
    </row>
    <row r="76" spans="1:14" x14ac:dyDescent="0.25">
      <c r="A76" s="4"/>
      <c r="B76" s="21"/>
      <c r="C76" s="48" t="s">
        <v>114</v>
      </c>
      <c r="D76" s="48" t="s">
        <v>138</v>
      </c>
      <c r="E76" s="67"/>
      <c r="F76" s="67"/>
      <c r="G76" s="67"/>
      <c r="H76" s="67"/>
      <c r="I76" s="48" t="s">
        <v>148</v>
      </c>
      <c r="J76" s="48" t="s">
        <v>153</v>
      </c>
      <c r="K76" s="48" t="s">
        <v>153</v>
      </c>
      <c r="L76" s="48" t="s">
        <v>153</v>
      </c>
      <c r="M76" s="48" t="s">
        <v>158</v>
      </c>
      <c r="N76" s="48" t="s">
        <v>162</v>
      </c>
    </row>
    <row r="77" spans="1:14" ht="270" x14ac:dyDescent="0.25">
      <c r="A77" s="4"/>
      <c r="B77" s="21"/>
      <c r="C77" s="61" t="str">
        <f>C$5&amp;"  
- BUT the new-application-address attribute with random dummy values (that does not comply specification"</f>
        <v>#### Preparation:
- GETing CC (/core-model-1-4:control-construct)
- searching CC for op-s of /v1/bequeath-your-data-and-die, storing operation-key
- from fc PromptForBequeathingDataCausesTransferOfListOfAlreadyRegisteredApplications, find random output fc-port, its op-c, corresponding http-c and tcp-c, store them
- POST /v1/bequeath-your-data-and-die with
   -  new-application-name and new-release-number attributes from above chosen values
   - new-application-protocol, new-application-address and new-application-port with random generated dummy values (assure sufficiently high probability that set does not exist!)
   -operation-key from above
   - reasonable parameter  
- BUT the new-application-address attribute with random dummy values (that does not comply specification</v>
      </c>
      <c r="D77" s="61" t="str">
        <f>D$5&amp;"  
- BUT the preceding-application-name attribute with random dummy values (that does not comply specification"</f>
        <v>#### Preparation:
- GETing CC (/core-model-1-4:control-construct)
- searching CC for op-s of /v1/register-application
- from fc ServerReplacementBroadcast, find random output fc-port, its op-c , corresponding http-c and tcp-c
- from fc OperationUpdateBroadcast and TypeApprovalCausesRequestForEmbedding, find corresponding  op-c for http-c found in above step
- POST /v1/register-application with
  - all attributes according to chosen set of http-c, tcp-c and op-c
   - reasonable parameter  
- BUT the preceding-application-name attribute with random dummy values (that does not comply specification</v>
      </c>
      <c r="E77" s="67"/>
      <c r="F77" s="67"/>
      <c r="G77" s="67"/>
      <c r="H77" s="67"/>
      <c r="I77" s="61" t="str">
        <f>I$5&amp;"  
- BUT the approval-application-protocol attribute with random dummy values (that does not comply specification"</f>
        <v>#### Preparation:
- GETing CC (/core-model-1-4:control-construct)
- searching CC for op-s of /v1/inquire-application-type-approvals, storing operation-key 
  - from fc RegistrationCausesInquiryForApplicationTypeApproval,find random output fc-port, its op-c, corresponding http-c and tcp-c, store it
- POST /v1/inquire-application-type-approvals with
  - all attributes according to set of chosen http-c, tcp-c and op-c
   -operation-key from above
   - reasonable parameter  
- BUT the approval-application-protocol attribute with random dummy values (that does not comply specification</v>
      </c>
      <c r="J77" s="61" t="str">
        <f>J$5&amp;"  
- BUT the subscriber-protocol attribute with random dummy values (that does not comply specification"</f>
        <v>#### Preparation:
- GETing CC (/core-model-1-4:control-construct)
- searching CC for op-s of /v1/notify-deregistrations, storing operation-key 
  - from fc DeregistrationNotification,find random output fc-port, its op-c, corresponding http-c and tcp-c, store it
- POST /v1/notify-deregistrations with
  - all attributes according to set of chosen http-c, tcp-c and op-c
   -operation-key from above
   - reasonable parameter  
- BUT the subscriber-protocol attribute with random dummy values (that does not comply specification</v>
      </c>
      <c r="K77" s="61" t="str">
        <f t="shared" ref="K77:L77" si="85">K$5&amp;"  
- BUT the subscriber-protocol attribute with random dummy values (that does not comply specification"</f>
        <v>#### Preparation:
- GETing CC (/core-model-1-4:control-construct)
- searching CC for op-s of /v1/notify-approvals, storing operation-key 
  - from fc ApprovalNotification,find random output fc-port, its op-c, corresponding http-c and tcp-c, store it
- POST /v1/notify-approvals with
  - all attributes according to set of chosen http-c, tcp-c and op-c
   -operation-key from above
   - reasonable parameter  
- BUT the subscriber-protocol attribute with random dummy values (that does not comply specification</v>
      </c>
      <c r="L77" s="61" t="str">
        <f t="shared" si="85"/>
        <v>#### Preparation:
- GETing CC (/core-model-1-4:control-construct)
- searching CC for op-s of /v1/notify-withdrawn-approvals, storing operation-key 
  - from fc WithdrawnApprovalNotification,find random output fc-port, its op-c, corresponding http-c and tcp-c, store it
- POST /v1/notify-withdrawn-approvals with
  - all attributes according to set of chosen http-c, tcp-c and op-c
   -operation-key from above
   - reasonable parameter  
- BUT the subscriber-protocol attribute with random dummy values (that does not comply specification</v>
      </c>
      <c r="M77" s="61" t="str">
        <f>M$5&amp;"  
- BUT the future-protocol attribute with random dummy values (that does not comply specification"</f>
        <v>#### Preparation:
- GETing CC (/core-model-1-4:control-construct)
- searching CC for op-s of /v1/relay-server-replacement, storing operation-key 
   - from fc ServerReplacementBroadcast, find random output fc-port, its op-c, corresponding http-c and tcp-c, store them
- POST /v1/relay-server-replacement with
  - all attributes according to set of chosen http-c, tcp-c
   -operation-key from above
   - reasonable parameter  
- BUT the future-protocol attribute with random dummy values (that does not comply specification</v>
      </c>
      <c r="N77" s="61" t="str">
        <f>N$5&amp;"  
- BUT the new-operation-name attribute with random dummy values (that does not comply specification"</f>
        <v>#### Preparation:
- GETing CC (/core-model-1-4:control-construct)
- searching CC for op-s of /v1/relay-operation-update, storing operation-key 
 - from fc OperationUpdateBroadcast, find random output fc-port, its op-c, corresponding http-c and tcp-c, random op-c of http-c, store it
- POST /v1/relay-operation-update with
  - all attributes(old and new same) according to set of chosen http-c, op-c
   -operation-key from above
   - reasonable parameter  
- BUT the new-operation-name attribute with random dummy values (that does not comply specification</v>
      </c>
    </row>
    <row r="78" spans="1:14" ht="30" x14ac:dyDescent="0.25">
      <c r="A78" s="4"/>
      <c r="B78" s="21"/>
      <c r="C78" s="36" t="str">
        <f ca="1">$C78</f>
        <v>#### Testing:
- checking for ResponseCode==400</v>
      </c>
      <c r="D78" s="36" t="str">
        <f ca="1">$C78</f>
        <v>#### Testing:
- checking for ResponseCode==400</v>
      </c>
      <c r="E78" s="67"/>
      <c r="F78" s="67"/>
      <c r="G78" s="67"/>
      <c r="H78" s="67"/>
      <c r="I78" s="36" t="str">
        <f ca="1">$C78</f>
        <v>#### Testing:
- checking for ResponseCode==400</v>
      </c>
      <c r="J78" s="36" t="str">
        <f t="shared" ref="J78:L78" ca="1" si="86">$C78</f>
        <v>#### Testing:
- checking for ResponseCode==400</v>
      </c>
      <c r="K78" s="36" t="str">
        <f t="shared" ca="1" si="86"/>
        <v>#### Testing:
- checking for ResponseCode==400</v>
      </c>
      <c r="L78" s="36" t="str">
        <f t="shared" ca="1" si="86"/>
        <v>#### Testing:
- checking for ResponseCode==400</v>
      </c>
      <c r="M78" s="36" t="str">
        <f ca="1">$C78</f>
        <v>#### Testing:
- checking for ResponseCode==400</v>
      </c>
      <c r="N78" s="36" t="str">
        <f ca="1">$C78</f>
        <v>#### Testing:
- checking for ResponseCode==400</v>
      </c>
    </row>
    <row r="79" spans="1:14" ht="30" x14ac:dyDescent="0.25">
      <c r="A79" s="4"/>
      <c r="B79" s="21"/>
      <c r="C79" s="33" t="str">
        <f>$B15</f>
        <v>#### Clearing:
- not applicable</v>
      </c>
      <c r="D79" s="33" t="str">
        <f>$B15</f>
        <v>#### Clearing:
- not applicable</v>
      </c>
      <c r="E79" s="67"/>
      <c r="F79" s="67"/>
      <c r="G79" s="67"/>
      <c r="H79" s="67"/>
      <c r="I79" s="33" t="str">
        <f>$B15</f>
        <v>#### Clearing:
- not applicable</v>
      </c>
      <c r="J79" s="33" t="str">
        <f t="shared" ref="J79" si="87">$B15</f>
        <v>#### Clearing:
- not applicable</v>
      </c>
      <c r="K79" s="33" t="str">
        <f t="shared" ref="K79:L79" si="88">$B15</f>
        <v>#### Clearing:
- not applicable</v>
      </c>
      <c r="L79" s="33" t="str">
        <f t="shared" si="88"/>
        <v>#### Clearing:
- not applicable</v>
      </c>
      <c r="M79" s="33" t="str">
        <f t="shared" ref="M79" si="89">$B15</f>
        <v>#### Clearing:
- not applicable</v>
      </c>
      <c r="N79" s="33" t="str">
        <f t="shared" ref="N79" si="90">$B15</f>
        <v>#### Clearing:
- not applicable</v>
      </c>
    </row>
    <row r="80" spans="1:14" x14ac:dyDescent="0.25">
      <c r="A80" s="4"/>
      <c r="B80" s="21"/>
      <c r="C80" s="48" t="s">
        <v>115</v>
      </c>
      <c r="D80" s="48" t="s">
        <v>137</v>
      </c>
      <c r="E80" s="67"/>
      <c r="F80" s="67"/>
      <c r="G80" s="67"/>
      <c r="H80" s="67"/>
      <c r="I80" s="48" t="s">
        <v>149</v>
      </c>
      <c r="J80" s="48" t="s">
        <v>154</v>
      </c>
      <c r="K80" s="48" t="s">
        <v>154</v>
      </c>
      <c r="L80" s="48" t="s">
        <v>154</v>
      </c>
      <c r="M80" s="48" t="s">
        <v>159</v>
      </c>
      <c r="N80" s="67"/>
    </row>
    <row r="81" spans="1:14" ht="270" x14ac:dyDescent="0.25">
      <c r="A81" s="4"/>
      <c r="B81" s="21"/>
      <c r="C81" s="61" t="str">
        <f>C$5&amp;"  
- BUT the new-application-port attribute with random dummy values (that does not comply specification"</f>
        <v>#### Preparation:
- GETing CC (/core-model-1-4:control-construct)
- searching CC for op-s of /v1/bequeath-your-data-and-die, storing operation-key
- from fc PromptForBequeathingDataCausesTransferOfListOfAlreadyRegisteredApplications, find random output fc-port, its op-c, corresponding http-c and tcp-c, store them
- POST /v1/bequeath-your-data-and-die with
   -  new-application-name and new-release-number attributes from above chosen values
   - new-application-protocol, new-application-address and new-application-port with random generated dummy values (assure sufficiently high probability that set does not exist!)
   -operation-key from above
   - reasonable parameter  
- BUT the new-application-port attribute with random dummy values (that does not comply specification</v>
      </c>
      <c r="D81" s="61" t="str">
        <f>D$5&amp;"  
- BUT the preceding-release-number attribute with random dummy values (that does not comply specification"</f>
        <v>#### Preparation:
- GETing CC (/core-model-1-4:control-construct)
- searching CC for op-s of /v1/register-application
- from fc ServerReplacementBroadcast, find random output fc-port, its op-c , corresponding http-c and tcp-c
- from fc OperationUpdateBroadcast and TypeApprovalCausesRequestForEmbedding, find corresponding  op-c for http-c found in above step
- POST /v1/register-application with
  - all attributes according to chosen set of http-c, tcp-c and op-c
   - reasonable parameter  
- BUT the preceding-release-number attribute with random dummy values (that does not comply specification</v>
      </c>
      <c r="E81" s="67"/>
      <c r="F81" s="67"/>
      <c r="G81" s="67"/>
      <c r="H81" s="67"/>
      <c r="I81" s="61" t="str">
        <f>I$5&amp;"  
- BUT the approval-application-address attribute with random dummy values (that does not comply specification"</f>
        <v>#### Preparation:
- GETing CC (/core-model-1-4:control-construct)
- searching CC for op-s of /v1/inquire-application-type-approvals, storing operation-key 
  - from fc RegistrationCausesInquiryForApplicationTypeApproval,find random output fc-port, its op-c, corresponding http-c and tcp-c, store it
- POST /v1/inquire-application-type-approvals with
  - all attributes according to set of chosen http-c, tcp-c and op-c
   -operation-key from above
   - reasonable parameter  
- BUT the approval-application-address attribute with random dummy values (that does not comply specification</v>
      </c>
      <c r="J81" s="61" t="str">
        <f>J$5&amp;"  
- BUT the subscriber-address attribute with random dummy values (that does not comply specification"</f>
        <v>#### Preparation:
- GETing CC (/core-model-1-4:control-construct)
- searching CC for op-s of /v1/notify-deregistrations, storing operation-key 
  - from fc DeregistrationNotification,find random output fc-port, its op-c, corresponding http-c and tcp-c, store it
- POST /v1/notify-deregistrations with
  - all attributes according to set of chosen http-c, tcp-c and op-c
   -operation-key from above
   - reasonable parameter  
- BUT the subscriber-address attribute with random dummy values (that does not comply specification</v>
      </c>
      <c r="K81" s="61" t="str">
        <f t="shared" ref="K81:L81" si="91">K$5&amp;"  
- BUT the subscriber-address attribute with random dummy values (that does not comply specification"</f>
        <v>#### Preparation:
- GETing CC (/core-model-1-4:control-construct)
- searching CC for op-s of /v1/notify-approvals, storing operation-key 
  - from fc ApprovalNotification,find random output fc-port, its op-c, corresponding http-c and tcp-c, store it
- POST /v1/notify-approvals with
  - all attributes according to set of chosen http-c, tcp-c and op-c
   -operation-key from above
   - reasonable parameter  
- BUT the subscriber-address attribute with random dummy values (that does not comply specification</v>
      </c>
      <c r="L81" s="61" t="str">
        <f t="shared" si="91"/>
        <v>#### Preparation:
- GETing CC (/core-model-1-4:control-construct)
- searching CC for op-s of /v1/notify-withdrawn-approvals, storing operation-key 
  - from fc WithdrawnApprovalNotification,find random output fc-port, its op-c, corresponding http-c and tcp-c, store it
- POST /v1/notify-withdrawn-approvals with
  - all attributes according to set of chosen http-c, tcp-c and op-c
   -operation-key from above
   - reasonable parameter  
- BUT the subscriber-address attribute with random dummy values (that does not comply specification</v>
      </c>
      <c r="M81" s="61" t="str">
        <f>M$5&amp;"  
- BUT the future-address attribute with random dummy values (that does not comply specification"</f>
        <v>#### Preparation:
- GETing CC (/core-model-1-4:control-construct)
- searching CC for op-s of /v1/relay-server-replacement, storing operation-key 
   - from fc ServerReplacementBroadcast, find random output fc-port, its op-c, corresponding http-c and tcp-c, store them
- POST /v1/relay-server-replacement with
  - all attributes according to set of chosen http-c, tcp-c
   -operation-key from above
   - reasonable parameter  
- BUT the future-address attribute with random dummy values (that does not comply specification</v>
      </c>
      <c r="N81" s="67"/>
    </row>
    <row r="82" spans="1:14" ht="30" x14ac:dyDescent="0.25">
      <c r="A82" s="4"/>
      <c r="B82" s="21"/>
      <c r="C82" s="36" t="str">
        <f ca="1">$C82</f>
        <v>#### Testing:
- checking for ResponseCode==400</v>
      </c>
      <c r="D82" s="36" t="str">
        <f ca="1">$C82</f>
        <v>#### Testing:
- checking for ResponseCode==400</v>
      </c>
      <c r="E82" s="67"/>
      <c r="F82" s="67"/>
      <c r="G82" s="67"/>
      <c r="H82" s="67"/>
      <c r="I82" s="36" t="str">
        <f ca="1">$C82</f>
        <v>#### Testing:
- checking for ResponseCode==400</v>
      </c>
      <c r="J82" s="36" t="str">
        <f t="shared" ref="J82:L82" ca="1" si="92">$C82</f>
        <v>#### Testing:
- checking for ResponseCode==400</v>
      </c>
      <c r="K82" s="36" t="str">
        <f t="shared" ca="1" si="92"/>
        <v>#### Testing:
- checking for ResponseCode==400</v>
      </c>
      <c r="L82" s="36" t="str">
        <f t="shared" ca="1" si="92"/>
        <v>#### Testing:
- checking for ResponseCode==400</v>
      </c>
      <c r="M82" s="36" t="str">
        <f ca="1">$C82</f>
        <v>#### Testing:
- checking for ResponseCode==400</v>
      </c>
      <c r="N82" s="67"/>
    </row>
    <row r="83" spans="1:14" ht="30" x14ac:dyDescent="0.25">
      <c r="A83" s="4"/>
      <c r="B83" s="21"/>
      <c r="C83" s="33" t="str">
        <f>$B19</f>
        <v>#### Clearing:
- not applicable</v>
      </c>
      <c r="D83" s="33" t="str">
        <f>$B19</f>
        <v>#### Clearing:
- not applicable</v>
      </c>
      <c r="E83" s="67"/>
      <c r="F83" s="67"/>
      <c r="G83" s="67"/>
      <c r="H83" s="67"/>
      <c r="I83" s="33" t="str">
        <f>$B19</f>
        <v>#### Clearing:
- not applicable</v>
      </c>
      <c r="J83" s="33" t="str">
        <f t="shared" ref="J83" si="93">$B19</f>
        <v>#### Clearing:
- not applicable</v>
      </c>
      <c r="K83" s="33" t="str">
        <f t="shared" ref="K83:L83" si="94">$B19</f>
        <v>#### Clearing:
- not applicable</v>
      </c>
      <c r="L83" s="33" t="str">
        <f t="shared" si="94"/>
        <v>#### Clearing:
- not applicable</v>
      </c>
      <c r="M83" s="33" t="str">
        <f t="shared" ref="M83" si="95">$B19</f>
        <v>#### Clearing:
- not applicable</v>
      </c>
      <c r="N83" s="67"/>
    </row>
    <row r="84" spans="1:14" x14ac:dyDescent="0.25">
      <c r="A84" s="4"/>
      <c r="B84" s="21"/>
      <c r="C84" s="33"/>
      <c r="D84" s="48" t="s">
        <v>139</v>
      </c>
      <c r="E84" s="67"/>
      <c r="F84" s="67"/>
      <c r="G84" s="67"/>
      <c r="H84" s="67"/>
      <c r="I84" s="48" t="s">
        <v>150</v>
      </c>
      <c r="J84" s="48" t="s">
        <v>155</v>
      </c>
      <c r="K84" s="48" t="s">
        <v>155</v>
      </c>
      <c r="L84" s="48" t="s">
        <v>155</v>
      </c>
      <c r="M84" s="48" t="s">
        <v>160</v>
      </c>
      <c r="N84" s="67"/>
    </row>
    <row r="85" spans="1:14" ht="195" x14ac:dyDescent="0.25">
      <c r="A85" s="4"/>
      <c r="B85" s="21"/>
      <c r="C85" s="33"/>
      <c r="D85" s="61" t="str">
        <f>D$5&amp;"  
- BUT the embedding-operation attribute with random dummy values (that does not comply specification"</f>
        <v>#### Preparation:
- GETing CC (/core-model-1-4:control-construct)
- searching CC for op-s of /v1/register-application
- from fc ServerReplacementBroadcast, find random output fc-port, its op-c , corresponding http-c and tcp-c
- from fc OperationUpdateBroadcast and TypeApprovalCausesRequestForEmbedding, find corresponding  op-c for http-c found in above step
- POST /v1/register-application with
  - all attributes according to chosen set of http-c, tcp-c and op-c
   - reasonable parameter  
- BUT the embedding-operation attribute with random dummy values (that does not comply specification</v>
      </c>
      <c r="E85" s="67"/>
      <c r="F85" s="67"/>
      <c r="G85" s="67"/>
      <c r="H85" s="67"/>
      <c r="I85" s="61" t="str">
        <f>I$5&amp;"  
- BUT the approval-application-port attribute with random dummy values (that does not comply specification"</f>
        <v>#### Preparation:
- GETing CC (/core-model-1-4:control-construct)
- searching CC for op-s of /v1/inquire-application-type-approvals, storing operation-key 
  - from fc RegistrationCausesInquiryForApplicationTypeApproval,find random output fc-port, its op-c, corresponding http-c and tcp-c, store it
- POST /v1/inquire-application-type-approvals with
  - all attributes according to set of chosen http-c, tcp-c and op-c
   -operation-key from above
   - reasonable parameter  
- BUT the approval-application-port attribute with random dummy values (that does not comply specification</v>
      </c>
      <c r="J85" s="61" t="str">
        <f>J$5&amp;"  
- BUT the subscriber-port attribute with random dummy values (that does not comply specification"</f>
        <v>#### Preparation:
- GETing CC (/core-model-1-4:control-construct)
- searching CC for op-s of /v1/notify-deregistrations, storing operation-key 
  - from fc DeregistrationNotification,find random output fc-port, its op-c, corresponding http-c and tcp-c, store it
- POST /v1/notify-deregistrations with
  - all attributes according to set of chosen http-c, tcp-c and op-c
   -operation-key from above
   - reasonable parameter  
- BUT the subscriber-port attribute with random dummy values (that does not comply specification</v>
      </c>
      <c r="K85" s="61" t="str">
        <f t="shared" ref="K85:L85" si="96">K$5&amp;"  
- BUT the subscriber-port attribute with random dummy values (that does not comply specification"</f>
        <v>#### Preparation:
- GETing CC (/core-model-1-4:control-construct)
- searching CC for op-s of /v1/notify-approvals, storing operation-key 
  - from fc ApprovalNotification,find random output fc-port, its op-c, corresponding http-c and tcp-c, store it
- POST /v1/notify-approvals with
  - all attributes according to set of chosen http-c, tcp-c and op-c
   -operation-key from above
   - reasonable parameter  
- BUT the subscriber-port attribute with random dummy values (that does not comply specification</v>
      </c>
      <c r="L85" s="61" t="str">
        <f t="shared" si="96"/>
        <v>#### Preparation:
- GETing CC (/core-model-1-4:control-construct)
- searching CC for op-s of /v1/notify-withdrawn-approvals, storing operation-key 
  - from fc WithdrawnApprovalNotification,find random output fc-port, its op-c, corresponding http-c and tcp-c, store it
- POST /v1/notify-withdrawn-approvals with
  - all attributes according to set of chosen http-c, tcp-c and op-c
   -operation-key from above
   - reasonable parameter  
- BUT the subscriber-port attribute with random dummy values (that does not comply specification</v>
      </c>
      <c r="M85" s="61" t="str">
        <f>M$5&amp;"  
- BUT the future-port attribute with random dummy values (that does not comply specification"</f>
        <v>#### Preparation:
- GETing CC (/core-model-1-4:control-construct)
- searching CC for op-s of /v1/relay-server-replacement, storing operation-key 
   - from fc ServerReplacementBroadcast, find random output fc-port, its op-c, corresponding http-c and tcp-c, store them
- POST /v1/relay-server-replacement with
  - all attributes according to set of chosen http-c, tcp-c
   -operation-key from above
   - reasonable parameter  
- BUT the future-port attribute with random dummy values (that does not comply specification</v>
      </c>
      <c r="N85" s="67"/>
    </row>
    <row r="86" spans="1:14" ht="30" x14ac:dyDescent="0.25">
      <c r="A86" s="4"/>
      <c r="B86" s="21"/>
      <c r="C86" s="33"/>
      <c r="D86" s="36" t="s">
        <v>51</v>
      </c>
      <c r="E86" s="67"/>
      <c r="F86" s="67"/>
      <c r="G86" s="67"/>
      <c r="H86" s="67"/>
      <c r="I86" s="36" t="s">
        <v>51</v>
      </c>
      <c r="J86" s="36" t="s">
        <v>51</v>
      </c>
      <c r="K86" s="36" t="s">
        <v>51</v>
      </c>
      <c r="L86" s="36" t="s">
        <v>51</v>
      </c>
      <c r="M86" s="36" t="s">
        <v>51</v>
      </c>
      <c r="N86" s="36"/>
    </row>
    <row r="87" spans="1:14" ht="30" x14ac:dyDescent="0.25">
      <c r="A87" s="4"/>
      <c r="B87" s="21"/>
      <c r="C87" s="33"/>
      <c r="D87" s="33" t="str">
        <f>$B23</f>
        <v>#### Clearing:
- not applicable</v>
      </c>
      <c r="E87" s="67"/>
      <c r="F87" s="67"/>
      <c r="G87" s="67"/>
      <c r="H87" s="67"/>
      <c r="I87" s="33" t="str">
        <f>$B23</f>
        <v>#### Clearing:
- not applicable</v>
      </c>
      <c r="J87" s="33" t="str">
        <f t="shared" ref="J87" si="97">$B23</f>
        <v>#### Clearing:
- not applicable</v>
      </c>
      <c r="K87" s="33" t="str">
        <f t="shared" ref="K87:L87" si="98">$B23</f>
        <v>#### Clearing:
- not applicable</v>
      </c>
      <c r="L87" s="33" t="str">
        <f t="shared" si="98"/>
        <v>#### Clearing:
- not applicable</v>
      </c>
      <c r="M87" s="33" t="str">
        <f t="shared" ref="M87" si="99">$B23</f>
        <v>#### Clearing:
- not applicable</v>
      </c>
      <c r="N87" s="67"/>
    </row>
    <row r="88" spans="1:14" x14ac:dyDescent="0.25">
      <c r="A88" s="4"/>
      <c r="B88" s="21"/>
      <c r="C88" s="33"/>
      <c r="D88" s="48" t="s">
        <v>140</v>
      </c>
      <c r="E88" s="67"/>
      <c r="F88" s="67"/>
      <c r="G88" s="67"/>
      <c r="H88" s="67"/>
      <c r="I88" s="67"/>
      <c r="J88" s="67"/>
      <c r="K88" s="67"/>
      <c r="L88" s="67"/>
      <c r="M88" s="67"/>
      <c r="N88" s="67"/>
    </row>
    <row r="89" spans="1:14" ht="195" x14ac:dyDescent="0.25">
      <c r="A89" s="4"/>
      <c r="B89" s="21"/>
      <c r="C89" s="33"/>
      <c r="D89" s="61" t="str">
        <f>D$5&amp;"  
- BUT the client-update-operation attribute with random dummy values (that does not comply specification"</f>
        <v>#### Preparation:
- GETing CC (/core-model-1-4:control-construct)
- searching CC for op-s of /v1/register-application
- from fc ServerReplacementBroadcast, find random output fc-port, its op-c , corresponding http-c and tcp-c
- from fc OperationUpdateBroadcast and TypeApprovalCausesRequestForEmbedding, find corresponding  op-c for http-c found in above step
- POST /v1/register-application with
  - all attributes according to chosen set of http-c, tcp-c and op-c
   - reasonable parameter  
- BUT the client-update-operation attribute with random dummy values (that does not comply specification</v>
      </c>
      <c r="E89" s="67"/>
      <c r="F89" s="67"/>
      <c r="G89" s="67"/>
      <c r="H89" s="67"/>
      <c r="I89" s="67"/>
      <c r="J89" s="67"/>
      <c r="K89" s="67"/>
      <c r="L89" s="67"/>
      <c r="M89" s="67"/>
      <c r="N89" s="67"/>
    </row>
    <row r="90" spans="1:14" ht="30" x14ac:dyDescent="0.25">
      <c r="A90" s="4"/>
      <c r="B90" s="21"/>
      <c r="C90" s="33"/>
      <c r="D90" s="36" t="s">
        <v>51</v>
      </c>
      <c r="E90" s="67"/>
      <c r="F90" s="67"/>
      <c r="G90" s="67"/>
      <c r="H90" s="67"/>
      <c r="I90" s="67"/>
      <c r="J90" s="67"/>
      <c r="K90" s="67"/>
      <c r="L90" s="67"/>
      <c r="M90" s="67"/>
      <c r="N90" s="67"/>
    </row>
    <row r="91" spans="1:14" ht="30" x14ac:dyDescent="0.25">
      <c r="A91" s="4"/>
      <c r="B91" s="21"/>
      <c r="C91" s="33"/>
      <c r="D91" s="33" t="str">
        <f>$B27</f>
        <v>#### Clearing:
- not applicable</v>
      </c>
      <c r="E91" s="67"/>
      <c r="F91" s="67"/>
      <c r="G91" s="67"/>
      <c r="H91" s="67"/>
      <c r="I91" s="67"/>
      <c r="J91" s="67"/>
      <c r="K91" s="67"/>
      <c r="L91" s="67"/>
      <c r="M91" s="67"/>
      <c r="N91" s="67"/>
    </row>
    <row r="92" spans="1:14" x14ac:dyDescent="0.25">
      <c r="A92" s="4"/>
      <c r="B92" s="21"/>
      <c r="C92" s="33"/>
      <c r="D92" s="48" t="s">
        <v>141</v>
      </c>
      <c r="E92" s="67"/>
      <c r="F92" s="67"/>
      <c r="G92" s="67"/>
      <c r="H92" s="67"/>
      <c r="I92" s="67"/>
      <c r="J92" s="67"/>
      <c r="K92" s="67"/>
      <c r="L92" s="67"/>
      <c r="M92" s="67"/>
      <c r="N92" s="67"/>
    </row>
    <row r="93" spans="1:14" ht="195" x14ac:dyDescent="0.25">
      <c r="A93" s="4"/>
      <c r="B93" s="21"/>
      <c r="C93" s="33"/>
      <c r="D93" s="61" t="str">
        <f>D$5&amp;"  
- BUT the operation-client-update-operation attribute with random dummy values (that does not comply specification"</f>
        <v>#### Preparation:
- GETing CC (/core-model-1-4:control-construct)
- searching CC for op-s of /v1/register-application
- from fc ServerReplacementBroadcast, find random output fc-port, its op-c , corresponding http-c and tcp-c
- from fc OperationUpdateBroadcast and TypeApprovalCausesRequestForEmbedding, find corresponding  op-c for http-c found in above step
- POST /v1/register-application with
  - all attributes according to chosen set of http-c, tcp-c and op-c
   - reasonable parameter  
- BUT the operation-client-update-operation attribute with random dummy values (that does not comply specification</v>
      </c>
      <c r="E93" s="67"/>
      <c r="F93" s="67"/>
      <c r="G93" s="67"/>
      <c r="H93" s="67"/>
      <c r="I93" s="67"/>
      <c r="J93" s="67"/>
      <c r="K93" s="67"/>
      <c r="L93" s="67"/>
      <c r="M93" s="67"/>
      <c r="N93" s="67"/>
    </row>
    <row r="94" spans="1:14" ht="30" x14ac:dyDescent="0.25">
      <c r="A94" s="4"/>
      <c r="B94" s="21"/>
      <c r="C94" s="33"/>
      <c r="D94" s="36" t="s">
        <v>51</v>
      </c>
      <c r="E94" s="67"/>
      <c r="F94" s="67"/>
      <c r="G94" s="67"/>
      <c r="H94" s="67"/>
      <c r="I94" s="67"/>
      <c r="J94" s="67"/>
      <c r="K94" s="67"/>
      <c r="L94" s="67"/>
      <c r="M94" s="67"/>
      <c r="N94" s="67"/>
    </row>
    <row r="95" spans="1:14" ht="30" x14ac:dyDescent="0.25">
      <c r="A95" s="4"/>
      <c r="B95" s="21"/>
      <c r="C95" s="33"/>
      <c r="D95" s="33" t="str">
        <f>$B31</f>
        <v>#### Clearing:
- not applicable</v>
      </c>
      <c r="E95" s="67"/>
      <c r="F95" s="67"/>
      <c r="G95" s="67"/>
      <c r="H95" s="67"/>
      <c r="I95" s="67"/>
      <c r="J95" s="67"/>
      <c r="K95" s="67"/>
      <c r="L95" s="67"/>
      <c r="M95" s="67"/>
      <c r="N95" s="67"/>
    </row>
    <row r="96" spans="1:14" x14ac:dyDescent="0.25">
      <c r="A96" s="4"/>
      <c r="B96" s="21"/>
      <c r="C96" s="33"/>
      <c r="D96" s="48" t="s">
        <v>142</v>
      </c>
      <c r="E96" s="67"/>
      <c r="F96" s="67"/>
      <c r="G96" s="67"/>
      <c r="H96" s="67"/>
      <c r="I96" s="67"/>
      <c r="J96" s="67"/>
      <c r="K96" s="67"/>
      <c r="L96" s="67"/>
      <c r="M96" s="67"/>
      <c r="N96" s="67"/>
    </row>
    <row r="97" spans="1:14" ht="210" x14ac:dyDescent="0.25">
      <c r="A97" s="4"/>
      <c r="B97" s="21"/>
      <c r="C97" s="33"/>
      <c r="D97" s="61" t="str">
        <f>D$5&amp;"  
- BUT each attributes of tcp-server-list like address, protocol and port attributes checked with random dummy values (that does not comply specification"</f>
        <v>#### Preparation:
- GETing CC (/core-model-1-4:control-construct)
- searching CC for op-s of /v1/register-application
- from fc ServerReplacementBroadcast, find random output fc-port, its op-c , corresponding http-c and tcp-c
- from fc OperationUpdateBroadcast and TypeApprovalCausesRequestForEmbedding, find corresponding  op-c for http-c found in above step
- POST /v1/register-application with
  - all attributes according to chosen set of http-c, tcp-c and op-c
   - reasonable parameter  
- BUT each attributes of tcp-server-list like address, protocol and port attributes checked with random dummy values (that does not comply specification</v>
      </c>
      <c r="E97" s="67"/>
      <c r="F97" s="67"/>
      <c r="G97" s="67"/>
      <c r="H97" s="67"/>
      <c r="I97" s="67"/>
      <c r="J97" s="67"/>
      <c r="K97" s="67"/>
      <c r="L97" s="67"/>
      <c r="M97" s="67"/>
      <c r="N97" s="67"/>
    </row>
    <row r="98" spans="1:14" ht="30" x14ac:dyDescent="0.25">
      <c r="A98" s="4"/>
      <c r="B98" s="21"/>
      <c r="C98" s="33"/>
      <c r="D98" s="36" t="s">
        <v>51</v>
      </c>
      <c r="E98" s="67"/>
      <c r="F98" s="67"/>
      <c r="G98" s="67"/>
      <c r="H98" s="67"/>
      <c r="I98" s="67"/>
      <c r="J98" s="67"/>
      <c r="K98" s="67"/>
      <c r="L98" s="67"/>
      <c r="M98" s="67"/>
      <c r="N98" s="67"/>
    </row>
    <row r="99" spans="1:14" ht="30" x14ac:dyDescent="0.25">
      <c r="A99" s="4"/>
      <c r="B99" s="21"/>
      <c r="C99" s="33"/>
      <c r="D99" s="33" t="str">
        <f>$B35</f>
        <v>#### Clearing:
- not applicable</v>
      </c>
      <c r="E99" s="67"/>
      <c r="F99" s="67"/>
      <c r="G99" s="67"/>
      <c r="H99" s="67"/>
      <c r="I99" s="67"/>
      <c r="J99" s="67"/>
      <c r="K99" s="67"/>
      <c r="L99" s="67"/>
      <c r="M99" s="67"/>
      <c r="N99" s="67"/>
    </row>
    <row r="100" spans="1:14" x14ac:dyDescent="0.25">
      <c r="A100" s="68" t="s">
        <v>20</v>
      </c>
      <c r="B100" s="20" t="s">
        <v>89</v>
      </c>
      <c r="C100" s="31" t="str">
        <f t="shared" ref="C100:N100" si="100">$B$100</f>
        <v>## Get each attributes checked if getting correctly updated?</v>
      </c>
      <c r="D100" s="31" t="str">
        <f t="shared" si="100"/>
        <v>## Get each attributes checked if getting correctly updated?</v>
      </c>
      <c r="E100" s="31" t="str">
        <f t="shared" si="100"/>
        <v>## Get each attributes checked if getting correctly updated?</v>
      </c>
      <c r="F100" s="31" t="str">
        <f t="shared" si="100"/>
        <v>## Get each attributes checked if getting correctly updated?</v>
      </c>
      <c r="G100" s="31" t="str">
        <f t="shared" si="100"/>
        <v>## Get each attributes checked if getting correctly updated?</v>
      </c>
      <c r="H100" s="31" t="str">
        <f t="shared" si="100"/>
        <v>## Get each attributes checked if getting correctly updated?</v>
      </c>
      <c r="I100" s="31" t="str">
        <f t="shared" si="100"/>
        <v>## Get each attributes checked if getting correctly updated?</v>
      </c>
      <c r="J100" s="31" t="str">
        <f t="shared" si="100"/>
        <v>## Get each attributes checked if getting correctly updated?</v>
      </c>
      <c r="K100" s="31" t="str">
        <f t="shared" si="100"/>
        <v>## Get each attributes checked if getting correctly updated?</v>
      </c>
      <c r="L100" s="31" t="str">
        <f t="shared" si="100"/>
        <v>## Get each attributes checked if getting correctly updated?</v>
      </c>
      <c r="M100" s="31" t="str">
        <f t="shared" si="100"/>
        <v>## Get each attributes checked if getting correctly updated?</v>
      </c>
      <c r="N100" s="31" t="str">
        <f t="shared" si="100"/>
        <v>## Get each attributes checked if getting correctly updated?</v>
      </c>
    </row>
    <row r="101" spans="1:14" x14ac:dyDescent="0.25">
      <c r="A101" s="68"/>
      <c r="B101" s="21"/>
      <c r="C101" s="48" t="s">
        <v>163</v>
      </c>
      <c r="D101" s="48" t="s">
        <v>173</v>
      </c>
      <c r="E101" s="48" t="s">
        <v>187</v>
      </c>
      <c r="F101" s="63" t="s">
        <v>112</v>
      </c>
      <c r="G101" s="63" t="s">
        <v>112</v>
      </c>
      <c r="H101" s="63" t="s">
        <v>112</v>
      </c>
      <c r="I101" s="48" t="s">
        <v>190</v>
      </c>
      <c r="J101" s="48" t="s">
        <v>173</v>
      </c>
      <c r="K101" s="48" t="s">
        <v>173</v>
      </c>
      <c r="L101" s="48" t="s">
        <v>173</v>
      </c>
      <c r="M101" s="48" t="s">
        <v>112</v>
      </c>
      <c r="N101" s="48" t="s">
        <v>112</v>
      </c>
    </row>
    <row r="102" spans="1:14" ht="270" x14ac:dyDescent="0.25">
      <c r="A102" s="69"/>
      <c r="B102" s="21" t="s">
        <v>90</v>
      </c>
      <c r="C102" s="61" t="str">
        <f>C$5&amp;"  
- BUT the new-application-name  attribute with random dummy values (that comply specification"</f>
        <v>#### Preparation:
- GETing CC (/core-model-1-4:control-construct)
- searching CC for op-s of /v1/bequeath-your-data-and-die, storing operation-key
- from fc PromptForBequeathingDataCausesTransferOfListOfAlreadyRegisteredApplications, find random output fc-port, its op-c, corresponding http-c and tcp-c, store them
- POST /v1/bequeath-your-data-and-die with
   -  new-application-name and new-release-number attributes from above chosen values
   - new-application-protocol, new-application-address and new-application-port with random generated dummy values (assure sufficiently high probability that set does not exist!)
   -operation-key from above
   - reasonable parameter  
- BUT the new-application-name  attribute with random dummy values (that comply specification</v>
      </c>
      <c r="D102" s="32" t="s">
        <v>174</v>
      </c>
      <c r="E102" s="32" t="s">
        <v>188</v>
      </c>
      <c r="F102" s="64" t="s">
        <v>112</v>
      </c>
      <c r="G102" s="65" t="s">
        <v>112</v>
      </c>
      <c r="H102" s="65" t="s">
        <v>112</v>
      </c>
      <c r="I102" s="61" t="str">
        <f>I$5&amp;"  
- BUT the approval-application-release-number attribute with random dummy values (that comply specification"</f>
        <v>#### Preparation:
- GETing CC (/core-model-1-4:control-construct)
- searching CC for op-s of /v1/inquire-application-type-approvals, storing operation-key 
  - from fc RegistrationCausesInquiryForApplicationTypeApproval,find random output fc-port, its op-c, corresponding http-c and tcp-c, store it
- POST /v1/inquire-application-type-approvals with
  - all attributes according to set of chosen http-c, tcp-c and op-c
   -operation-key from above
   - reasonable parameter  
- BUT the approval-application-release-number attribute with random dummy values (that comply specification</v>
      </c>
      <c r="J102" s="32" t="s">
        <v>201</v>
      </c>
      <c r="K102" s="32" t="s">
        <v>203</v>
      </c>
      <c r="L102" s="32" t="s">
        <v>204</v>
      </c>
      <c r="M102" s="32" t="s">
        <v>112</v>
      </c>
      <c r="N102" s="32" t="s">
        <v>112</v>
      </c>
    </row>
    <row r="103" spans="1:14" ht="90" x14ac:dyDescent="0.25">
      <c r="A103" s="69"/>
      <c r="B103" s="21" t="s">
        <v>91</v>
      </c>
      <c r="C103" s="36" t="s">
        <v>164</v>
      </c>
      <c r="D103" s="36" t="s">
        <v>175</v>
      </c>
      <c r="E103" s="36" t="s">
        <v>189</v>
      </c>
      <c r="F103" s="64" t="s">
        <v>112</v>
      </c>
      <c r="G103" s="65" t="s">
        <v>112</v>
      </c>
      <c r="H103" s="65" t="s">
        <v>112</v>
      </c>
      <c r="I103" s="36" t="s">
        <v>191</v>
      </c>
      <c r="J103" s="36" t="s">
        <v>175</v>
      </c>
      <c r="K103" s="36" t="s">
        <v>175</v>
      </c>
      <c r="L103" s="36" t="s">
        <v>175</v>
      </c>
      <c r="M103" s="36" t="s">
        <v>112</v>
      </c>
      <c r="N103" s="36" t="s">
        <v>112</v>
      </c>
    </row>
    <row r="104" spans="1:14" ht="75" x14ac:dyDescent="0.25">
      <c r="A104" s="69"/>
      <c r="B104" s="21" t="s">
        <v>75</v>
      </c>
      <c r="C104" s="33" t="s">
        <v>165</v>
      </c>
      <c r="D104" s="33" t="s">
        <v>176</v>
      </c>
      <c r="E104" s="35" t="str">
        <f>$B23</f>
        <v>#### Clearing:
- not applicable</v>
      </c>
      <c r="F104" s="64" t="s">
        <v>112</v>
      </c>
      <c r="G104" s="65" t="s">
        <v>112</v>
      </c>
      <c r="H104" s="65" t="s">
        <v>112</v>
      </c>
      <c r="I104" s="33" t="s">
        <v>192</v>
      </c>
      <c r="J104" s="33" t="s">
        <v>202</v>
      </c>
      <c r="K104" s="33" t="s">
        <v>202</v>
      </c>
      <c r="L104" s="33" t="s">
        <v>202</v>
      </c>
      <c r="M104" s="33" t="s">
        <v>112</v>
      </c>
      <c r="N104" s="33" t="s">
        <v>112</v>
      </c>
    </row>
    <row r="105" spans="1:14" ht="75" x14ac:dyDescent="0.25">
      <c r="A105" s="4">
        <v>0</v>
      </c>
      <c r="B105" s="26" t="s">
        <v>79</v>
      </c>
      <c r="C105" s="35" t="s">
        <v>117</v>
      </c>
      <c r="D105" s="35" t="s">
        <v>117</v>
      </c>
      <c r="E105" s="35" t="s">
        <v>117</v>
      </c>
      <c r="F105" s="64" t="s">
        <v>112</v>
      </c>
      <c r="G105" s="65" t="s">
        <v>112</v>
      </c>
      <c r="H105" s="65" t="s">
        <v>112</v>
      </c>
      <c r="I105" s="35" t="s">
        <v>117</v>
      </c>
      <c r="J105" s="35" t="s">
        <v>117</v>
      </c>
      <c r="K105" s="35" t="s">
        <v>117</v>
      </c>
      <c r="L105" s="35" t="s">
        <v>117</v>
      </c>
      <c r="M105" s="35" t="s">
        <v>112</v>
      </c>
      <c r="N105" s="35" t="s">
        <v>112</v>
      </c>
    </row>
    <row r="106" spans="1:14" x14ac:dyDescent="0.25">
      <c r="A106" s="4"/>
      <c r="B106" s="21"/>
      <c r="C106" s="48" t="s">
        <v>116</v>
      </c>
      <c r="D106" s="48" t="s">
        <v>177</v>
      </c>
      <c r="E106" s="67"/>
      <c r="F106" s="64" t="s">
        <v>112</v>
      </c>
      <c r="G106" s="63" t="s">
        <v>112</v>
      </c>
      <c r="H106" s="63" t="s">
        <v>112</v>
      </c>
      <c r="I106" s="48" t="s">
        <v>193</v>
      </c>
      <c r="J106" s="48" t="s">
        <v>205</v>
      </c>
      <c r="K106" s="48" t="s">
        <v>205</v>
      </c>
      <c r="L106" s="48" t="s">
        <v>205</v>
      </c>
      <c r="M106" s="67"/>
      <c r="N106" s="67"/>
    </row>
    <row r="107" spans="1:14" ht="270" x14ac:dyDescent="0.25">
      <c r="A107" s="4"/>
      <c r="B107" s="21"/>
      <c r="C107" s="61" t="str">
        <f>C$5&amp;"  
- BUT the new-application-release  attribute with random dummy values (that comply specification"</f>
        <v>#### Preparation:
- GETing CC (/core-model-1-4:control-construct)
- searching CC for op-s of /v1/bequeath-your-data-and-die, storing operation-key
- from fc PromptForBequeathingDataCausesTransferOfListOfAlreadyRegisteredApplications, find random output fc-port, its op-c, corresponding http-c and tcp-c, store them
- POST /v1/bequeath-your-data-and-die with
   -  new-application-name and new-release-number attributes from above chosen values
   - new-application-protocol, new-application-address and new-application-port with random generated dummy values (assure sufficiently high probability that set does not exist!)
   -operation-key from above
   - reasonable parameter  
- BUT the new-application-release  attribute with random dummy values (that comply specification</v>
      </c>
      <c r="D107" s="61" t="str">
        <f>D$5&amp;"  
- BUT the embedding-operation  attribute with random dummy values (that comply specification"</f>
        <v>#### Preparation:
- GETing CC (/core-model-1-4:control-construct)
- searching CC for op-s of /v1/register-application
- from fc ServerReplacementBroadcast, find random output fc-port, its op-c , corresponding http-c and tcp-c
- from fc OperationUpdateBroadcast and TypeApprovalCausesRequestForEmbedding, find corresponding  op-c for http-c found in above step
- POST /v1/register-application with
  - all attributes according to chosen set of http-c, tcp-c and op-c
   - reasonable parameter  
- BUT the embedding-operation  attribute with random dummy values (that comply specification</v>
      </c>
      <c r="E107" s="67"/>
      <c r="F107" s="67"/>
      <c r="G107" s="67"/>
      <c r="H107" s="67"/>
      <c r="I107" s="61" t="str">
        <f>I$5&amp;"  
- BUT the approval-operation  attribute with random dummy values (that comply specification"</f>
        <v>#### Preparation:
- GETing CC (/core-model-1-4:control-construct)
- searching CC for op-s of /v1/inquire-application-type-approvals, storing operation-key 
  - from fc RegistrationCausesInquiryForApplicationTypeApproval,find random output fc-port, its op-c, corresponding http-c and tcp-c, store it
- POST /v1/inquire-application-type-approvals with
  - all attributes according to set of chosen http-c, tcp-c and op-c
   -operation-key from above
   - reasonable parameter  
- BUT the approval-operation  attribute with random dummy values (that comply specification</v>
      </c>
      <c r="J107" s="61" t="str">
        <f>J$5&amp;"  
- BUT the subscriber-operation  attribute with random dummy values (that comply specification"</f>
        <v>#### Preparation:
- GETing CC (/core-model-1-4:control-construct)
- searching CC for op-s of /v1/notify-deregistrations, storing operation-key 
  - from fc DeregistrationNotification,find random output fc-port, its op-c, corresponding http-c and tcp-c, store it
- POST /v1/notify-deregistrations with
  - all attributes according to set of chosen http-c, tcp-c and op-c
   -operation-key from above
   - reasonable parameter  
- BUT the subscriber-operation  attribute with random dummy values (that comply specification</v>
      </c>
      <c r="K107" s="61" t="str">
        <f t="shared" ref="K107:L107" si="101">K$5&amp;"  
- BUT the subscriber-operation  attribute with random dummy values (that comply specification"</f>
        <v>#### Preparation:
- GETing CC (/core-model-1-4:control-construct)
- searching CC for op-s of /v1/notify-approvals, storing operation-key 
  - from fc ApprovalNotification,find random output fc-port, its op-c, corresponding http-c and tcp-c, store it
- POST /v1/notify-approvals with
  - all attributes according to set of chosen http-c, tcp-c and op-c
   -operation-key from above
   - reasonable parameter  
- BUT the subscriber-operation  attribute with random dummy values (that comply specification</v>
      </c>
      <c r="L107" s="61" t="str">
        <f t="shared" si="101"/>
        <v>#### Preparation:
- GETing CC (/core-model-1-4:control-construct)
- searching CC for op-s of /v1/notify-withdrawn-approvals, storing operation-key 
  - from fc WithdrawnApprovalNotification,find random output fc-port, its op-c, corresponding http-c and tcp-c, store it
- POST /v1/notify-withdrawn-approvals with
  - all attributes according to set of chosen http-c, tcp-c and op-c
   -operation-key from above
   - reasonable parameter  
- BUT the subscriber-operation  attribute with random dummy values (that comply specification</v>
      </c>
      <c r="M107" s="67"/>
      <c r="N107" s="67"/>
    </row>
    <row r="108" spans="1:14" ht="75" x14ac:dyDescent="0.25">
      <c r="A108" s="4"/>
      <c r="B108" s="21"/>
      <c r="C108" s="36" t="s">
        <v>166</v>
      </c>
      <c r="D108" s="36" t="s">
        <v>178</v>
      </c>
      <c r="E108" s="67"/>
      <c r="F108" s="67"/>
      <c r="G108" s="67"/>
      <c r="H108" s="67"/>
      <c r="I108" s="36" t="s">
        <v>194</v>
      </c>
      <c r="J108" s="36" t="s">
        <v>206</v>
      </c>
      <c r="K108" s="36" t="s">
        <v>206</v>
      </c>
      <c r="L108" s="36" t="s">
        <v>206</v>
      </c>
      <c r="M108" s="67"/>
      <c r="N108" s="67"/>
    </row>
    <row r="109" spans="1:14" ht="62.25" customHeight="1" x14ac:dyDescent="0.25">
      <c r="A109" s="4"/>
      <c r="B109" s="21"/>
      <c r="C109" s="33" t="s">
        <v>167</v>
      </c>
      <c r="D109" s="33" t="s">
        <v>179</v>
      </c>
      <c r="E109" s="67"/>
      <c r="F109" s="67"/>
      <c r="G109" s="67"/>
      <c r="H109" s="67"/>
      <c r="I109" s="33" t="s">
        <v>192</v>
      </c>
      <c r="J109" s="33" t="s">
        <v>210</v>
      </c>
      <c r="K109" s="33" t="s">
        <v>211</v>
      </c>
      <c r="L109" s="33" t="s">
        <v>212</v>
      </c>
      <c r="M109" s="67"/>
      <c r="N109" s="67"/>
    </row>
    <row r="110" spans="1:14" ht="75" x14ac:dyDescent="0.25">
      <c r="A110" s="4"/>
      <c r="B110" s="21"/>
      <c r="C110" s="35" t="s">
        <v>117</v>
      </c>
      <c r="D110" s="35" t="s">
        <v>117</v>
      </c>
      <c r="E110" s="67"/>
      <c r="F110" s="67"/>
      <c r="G110" s="67"/>
      <c r="H110" s="67"/>
      <c r="I110" s="35" t="s">
        <v>117</v>
      </c>
      <c r="J110" s="35" t="s">
        <v>117</v>
      </c>
      <c r="K110" s="35" t="s">
        <v>117</v>
      </c>
      <c r="L110" s="35" t="s">
        <v>117</v>
      </c>
      <c r="M110" s="67"/>
      <c r="N110" s="67"/>
    </row>
    <row r="111" spans="1:14" x14ac:dyDescent="0.25">
      <c r="A111" s="4"/>
      <c r="B111" s="21"/>
      <c r="C111" s="48" t="s">
        <v>168</v>
      </c>
      <c r="D111" s="48" t="s">
        <v>180</v>
      </c>
      <c r="E111" s="67"/>
      <c r="F111" s="67"/>
      <c r="G111" s="67"/>
      <c r="H111" s="67"/>
      <c r="I111" s="48" t="s">
        <v>195</v>
      </c>
      <c r="J111" s="48" t="s">
        <v>207</v>
      </c>
      <c r="K111" s="48" t="s">
        <v>207</v>
      </c>
      <c r="L111" s="48" t="s">
        <v>207</v>
      </c>
      <c r="M111" s="67"/>
      <c r="N111" s="67"/>
    </row>
    <row r="112" spans="1:14" ht="270" x14ac:dyDescent="0.25">
      <c r="A112" s="4"/>
      <c r="B112" s="21"/>
      <c r="C112" s="61" t="str">
        <f>C$5&amp;"  
- BUT the new-application-protocol  attribute with random dummy values (that comply specification"</f>
        <v>#### Preparation:
- GETing CC (/core-model-1-4:control-construct)
- searching CC for op-s of /v1/bequeath-your-data-and-die, storing operation-key
- from fc PromptForBequeathingDataCausesTransferOfListOfAlreadyRegisteredApplications, find random output fc-port, its op-c, corresponding http-c and tcp-c, store them
- POST /v1/bequeath-your-data-and-die with
   -  new-application-name and new-release-number attributes from above chosen values
   - new-application-protocol, new-application-address and new-application-port with random generated dummy values (assure sufficiently high probability that set does not exist!)
   -operation-key from above
   - reasonable parameter  
- BUT the new-application-protocol  attribute with random dummy values (that comply specification</v>
      </c>
      <c r="D112" s="61" t="str">
        <f>D$5&amp;"  
- BUT the client-update-operation  attribute with random dummy values (that comply specification"</f>
        <v>#### Preparation:
- GETing CC (/core-model-1-4:control-construct)
- searching CC for op-s of /v1/register-application
- from fc ServerReplacementBroadcast, find random output fc-port, its op-c , corresponding http-c and tcp-c
- from fc OperationUpdateBroadcast and TypeApprovalCausesRequestForEmbedding, find corresponding  op-c for http-c found in above step
- POST /v1/register-application with
  - all attributes according to chosen set of http-c, tcp-c and op-c
   - reasonable parameter  
- BUT the client-update-operation  attribute with random dummy values (that comply specification</v>
      </c>
      <c r="E112" s="67"/>
      <c r="F112" s="67"/>
      <c r="G112" s="67"/>
      <c r="H112" s="67"/>
      <c r="I112" s="61" t="str">
        <f>I$5&amp;"  
- BUT the approval-application-protocol  attribute with random dummy values (that comply specification"</f>
        <v>#### Preparation:
- GETing CC (/core-model-1-4:control-construct)
- searching CC for op-s of /v1/inquire-application-type-approvals, storing operation-key 
  - from fc RegistrationCausesInquiryForApplicationTypeApproval,find random output fc-port, its op-c, corresponding http-c and tcp-c, store it
- POST /v1/inquire-application-type-approvals with
  - all attributes according to set of chosen http-c, tcp-c and op-c
   -operation-key from above
   - reasonable parameter  
- BUT the approval-application-protocol  attribute with random dummy values (that comply specification</v>
      </c>
      <c r="J112" s="61" t="str">
        <f>J$5&amp;"  
- BUT the subscriber-protocol  attribute with random dummy values (that comply specification"</f>
        <v>#### Preparation:
- GETing CC (/core-model-1-4:control-construct)
- searching CC for op-s of /v1/notify-deregistrations, storing operation-key 
  - from fc DeregistrationNotification,find random output fc-port, its op-c, corresponding http-c and tcp-c, store it
- POST /v1/notify-deregistrations with
  - all attributes according to set of chosen http-c, tcp-c and op-c
   -operation-key from above
   - reasonable parameter  
- BUT the subscriber-protocol  attribute with random dummy values (that comply specification</v>
      </c>
      <c r="K112" s="61" t="str">
        <f t="shared" ref="K112:L112" si="102">K$5&amp;"  
- BUT the subscriber-protocol  attribute with random dummy values (that comply specification"</f>
        <v>#### Preparation:
- GETing CC (/core-model-1-4:control-construct)
- searching CC for op-s of /v1/notify-approvals, storing operation-key 
  - from fc ApprovalNotification,find random output fc-port, its op-c, corresponding http-c and tcp-c, store it
- POST /v1/notify-approvals with
  - all attributes according to set of chosen http-c, tcp-c and op-c
   -operation-key from above
   - reasonable parameter  
- BUT the subscriber-protocol  attribute with random dummy values (that comply specification</v>
      </c>
      <c r="L112" s="61" t="str">
        <f t="shared" si="102"/>
        <v>#### Preparation:
- GETing CC (/core-model-1-4:control-construct)
- searching CC for op-s of /v1/notify-withdrawn-approvals, storing operation-key 
  - from fc WithdrawnApprovalNotification,find random output fc-port, its op-c, corresponding http-c and tcp-c, store it
- POST /v1/notify-withdrawn-approvals with
  - all attributes according to set of chosen http-c, tcp-c and op-c
   -operation-key from above
   - reasonable parameter  
- BUT the subscriber-protocol  attribute with random dummy values (that comply specification</v>
      </c>
      <c r="M112" s="67"/>
      <c r="N112" s="67"/>
    </row>
    <row r="113" spans="1:14" ht="75" x14ac:dyDescent="0.25">
      <c r="A113" s="4"/>
      <c r="B113" s="21"/>
      <c r="C113" s="36" t="s">
        <v>169</v>
      </c>
      <c r="D113" s="36" t="s">
        <v>181</v>
      </c>
      <c r="E113" s="67"/>
      <c r="F113" s="67"/>
      <c r="G113" s="67"/>
      <c r="H113" s="67"/>
      <c r="I113" s="36" t="s">
        <v>169</v>
      </c>
      <c r="J113" s="36" t="s">
        <v>169</v>
      </c>
      <c r="K113" s="36" t="s">
        <v>169</v>
      </c>
      <c r="L113" s="36" t="s">
        <v>169</v>
      </c>
      <c r="M113" s="67"/>
      <c r="N113" s="67"/>
    </row>
    <row r="114" spans="1:14" ht="60" x14ac:dyDescent="0.25">
      <c r="A114" s="4"/>
      <c r="B114" s="21"/>
      <c r="C114" s="33" t="s">
        <v>170</v>
      </c>
      <c r="D114" s="33" t="s">
        <v>179</v>
      </c>
      <c r="E114" s="67"/>
      <c r="F114" s="67"/>
      <c r="G114" s="67"/>
      <c r="H114" s="67"/>
      <c r="I114" s="33" t="s">
        <v>196</v>
      </c>
      <c r="J114" s="33" t="s">
        <v>196</v>
      </c>
      <c r="K114" s="33" t="s">
        <v>196</v>
      </c>
      <c r="L114" s="33" t="s">
        <v>196</v>
      </c>
      <c r="M114" s="67"/>
      <c r="N114" s="67"/>
    </row>
    <row r="115" spans="1:14" ht="75" x14ac:dyDescent="0.25">
      <c r="A115" s="4"/>
      <c r="B115" s="21"/>
      <c r="C115" s="35" t="s">
        <v>117</v>
      </c>
      <c r="D115" s="35" t="s">
        <v>117</v>
      </c>
      <c r="E115" s="67"/>
      <c r="F115" s="67"/>
      <c r="G115" s="67"/>
      <c r="H115" s="67"/>
      <c r="I115" s="35" t="s">
        <v>117</v>
      </c>
      <c r="J115" s="35" t="s">
        <v>117</v>
      </c>
      <c r="K115" s="35" t="s">
        <v>117</v>
      </c>
      <c r="L115" s="35" t="s">
        <v>117</v>
      </c>
      <c r="M115" s="67"/>
      <c r="N115" s="67"/>
    </row>
    <row r="116" spans="1:14" x14ac:dyDescent="0.25">
      <c r="A116" s="4"/>
      <c r="B116" s="21"/>
      <c r="C116" s="48" t="s">
        <v>118</v>
      </c>
      <c r="D116" s="48" t="s">
        <v>182</v>
      </c>
      <c r="E116" s="67"/>
      <c r="F116" s="67"/>
      <c r="G116" s="67"/>
      <c r="H116" s="67"/>
      <c r="I116" s="48" t="s">
        <v>197</v>
      </c>
      <c r="J116" s="48" t="s">
        <v>208</v>
      </c>
      <c r="K116" s="48" t="s">
        <v>208</v>
      </c>
      <c r="L116" s="48" t="s">
        <v>208</v>
      </c>
      <c r="M116" s="67"/>
      <c r="N116" s="67"/>
    </row>
    <row r="117" spans="1:14" ht="270" x14ac:dyDescent="0.25">
      <c r="A117" s="4"/>
      <c r="B117" s="21"/>
      <c r="C117" s="61" t="str">
        <f>C$5&amp;"  
- BUT the new-application-address  attribute with random dummy values (that comply specification"</f>
        <v>#### Preparation:
- GETing CC (/core-model-1-4:control-construct)
- searching CC for op-s of /v1/bequeath-your-data-and-die, storing operation-key
- from fc PromptForBequeathingDataCausesTransferOfListOfAlreadyRegisteredApplications, find random output fc-port, its op-c, corresponding http-c and tcp-c, store them
- POST /v1/bequeath-your-data-and-die with
   -  new-application-name and new-release-number attributes from above chosen values
   - new-application-protocol, new-application-address and new-application-port with random generated dummy values (assure sufficiently high probability that set does not exist!)
   -operation-key from above
   - reasonable parameter  
- BUT the new-application-address  attribute with random dummy values (that comply specification</v>
      </c>
      <c r="D117" s="61" t="str">
        <f>D$5&amp;"  
- BUT the operation-client-update-operation attribute with random dummy values (that comply specification"</f>
        <v>#### Preparation:
- GETing CC (/core-model-1-4:control-construct)
- searching CC for op-s of /v1/register-application
- from fc ServerReplacementBroadcast, find random output fc-port, its op-c , corresponding http-c and tcp-c
- from fc OperationUpdateBroadcast and TypeApprovalCausesRequestForEmbedding, find corresponding  op-c for http-c found in above step
- POST /v1/register-application with
  - all attributes according to chosen set of http-c, tcp-c and op-c
   - reasonable parameter  
- BUT the operation-client-update-operation attribute with random dummy values (that comply specification</v>
      </c>
      <c r="E117" s="67"/>
      <c r="F117" s="67"/>
      <c r="G117" s="67"/>
      <c r="H117" s="67"/>
      <c r="I117" s="61" t="str">
        <f>I$5&amp;"  
- BUT the approval-application-address  attribute with random dummy values (that comply specification"</f>
        <v>#### Preparation:
- GETing CC (/core-model-1-4:control-construct)
- searching CC for op-s of /v1/inquire-application-type-approvals, storing operation-key 
  - from fc RegistrationCausesInquiryForApplicationTypeApproval,find random output fc-port, its op-c, corresponding http-c and tcp-c, store it
- POST /v1/inquire-application-type-approvals with
  - all attributes according to set of chosen http-c, tcp-c and op-c
   -operation-key from above
   - reasonable parameter  
- BUT the approval-application-address  attribute with random dummy values (that comply specification</v>
      </c>
      <c r="J117" s="61" t="str">
        <f>J$5&amp;"  
- BUT the subscriber-address  attribute with random dummy values (that comply specification"</f>
        <v>#### Preparation:
- GETing CC (/core-model-1-4:control-construct)
- searching CC for op-s of /v1/notify-deregistrations, storing operation-key 
  - from fc DeregistrationNotification,find random output fc-port, its op-c, corresponding http-c and tcp-c, store it
- POST /v1/notify-deregistrations with
  - all attributes according to set of chosen http-c, tcp-c and op-c
   -operation-key from above
   - reasonable parameter  
- BUT the subscriber-address  attribute with random dummy values (that comply specification</v>
      </c>
      <c r="K117" s="61" t="str">
        <f t="shared" ref="K117:L117" si="103">K$5&amp;"  
- BUT the subscriber-address  attribute with random dummy values (that comply specification"</f>
        <v>#### Preparation:
- GETing CC (/core-model-1-4:control-construct)
- searching CC for op-s of /v1/notify-approvals, storing operation-key 
  - from fc ApprovalNotification,find random output fc-port, its op-c, corresponding http-c and tcp-c, store it
- POST /v1/notify-approvals with
  - all attributes according to set of chosen http-c, tcp-c and op-c
   -operation-key from above
   - reasonable parameter  
- BUT the subscriber-address  attribute with random dummy values (that comply specification</v>
      </c>
      <c r="L117" s="61" t="str">
        <f t="shared" si="103"/>
        <v>#### Preparation:
- GETing CC (/core-model-1-4:control-construct)
- searching CC for op-s of /v1/notify-withdrawn-approvals, storing operation-key 
  - from fc WithdrawnApprovalNotification,find random output fc-port, its op-c, corresponding http-c and tcp-c, store it
- POST /v1/notify-withdrawn-approvals with
  - all attributes according to set of chosen http-c, tcp-c and op-c
   -operation-key from above
   - reasonable parameter  
- BUT the subscriber-address  attribute with random dummy values (that comply specification</v>
      </c>
      <c r="M117" s="67"/>
      <c r="N117" s="67"/>
    </row>
    <row r="118" spans="1:14" ht="75" x14ac:dyDescent="0.25">
      <c r="A118" s="4"/>
      <c r="B118" s="21"/>
      <c r="C118" s="36" t="s">
        <v>171</v>
      </c>
      <c r="D118" s="36" t="s">
        <v>183</v>
      </c>
      <c r="E118" s="67"/>
      <c r="F118" s="67"/>
      <c r="G118" s="67"/>
      <c r="H118" s="67"/>
      <c r="I118" s="36" t="s">
        <v>171</v>
      </c>
      <c r="J118" s="36" t="s">
        <v>171</v>
      </c>
      <c r="K118" s="36" t="s">
        <v>171</v>
      </c>
      <c r="L118" s="36" t="s">
        <v>171</v>
      </c>
      <c r="M118" s="67"/>
      <c r="N118" s="67"/>
    </row>
    <row r="119" spans="1:14" ht="60" x14ac:dyDescent="0.25">
      <c r="A119" s="4"/>
      <c r="B119" s="21"/>
      <c r="C119" s="33" t="s">
        <v>119</v>
      </c>
      <c r="D119" s="33" t="s">
        <v>179</v>
      </c>
      <c r="E119" s="67"/>
      <c r="F119" s="67"/>
      <c r="G119" s="67"/>
      <c r="H119" s="67"/>
      <c r="I119" s="33" t="s">
        <v>198</v>
      </c>
      <c r="J119" s="33" t="s">
        <v>198</v>
      </c>
      <c r="K119" s="33" t="s">
        <v>198</v>
      </c>
      <c r="L119" s="33" t="s">
        <v>198</v>
      </c>
      <c r="M119" s="67"/>
      <c r="N119" s="67"/>
    </row>
    <row r="120" spans="1:14" ht="75" x14ac:dyDescent="0.25">
      <c r="A120" s="4"/>
      <c r="B120" s="21"/>
      <c r="C120" s="35" t="s">
        <v>117</v>
      </c>
      <c r="D120" s="35" t="s">
        <v>117</v>
      </c>
      <c r="E120" s="67"/>
      <c r="F120" s="67"/>
      <c r="G120" s="67"/>
      <c r="H120" s="67"/>
      <c r="I120" s="35" t="s">
        <v>117</v>
      </c>
      <c r="J120" s="35" t="s">
        <v>117</v>
      </c>
      <c r="K120" s="35" t="s">
        <v>117</v>
      </c>
      <c r="L120" s="35" t="s">
        <v>117</v>
      </c>
      <c r="M120" s="67"/>
      <c r="N120" s="67"/>
    </row>
    <row r="121" spans="1:14" x14ac:dyDescent="0.25">
      <c r="A121" s="4"/>
      <c r="B121" s="21"/>
      <c r="C121" s="48" t="s">
        <v>120</v>
      </c>
      <c r="D121" s="48" t="s">
        <v>184</v>
      </c>
      <c r="E121" s="67"/>
      <c r="F121" s="67"/>
      <c r="G121" s="67"/>
      <c r="H121" s="67"/>
      <c r="I121" s="48" t="s">
        <v>199</v>
      </c>
      <c r="J121" s="48" t="s">
        <v>209</v>
      </c>
      <c r="K121" s="48" t="s">
        <v>209</v>
      </c>
      <c r="L121" s="48" t="s">
        <v>209</v>
      </c>
      <c r="M121" s="67"/>
      <c r="N121" s="67"/>
    </row>
    <row r="122" spans="1:14" ht="270" x14ac:dyDescent="0.25">
      <c r="A122" s="4"/>
      <c r="B122" s="21"/>
      <c r="C122" s="61" t="str">
        <f>C$5&amp;"  
- BUT the new-application-port  attribute with random dummy values (that comply specification"</f>
        <v>#### Preparation:
- GETing CC (/core-model-1-4:control-construct)
- searching CC for op-s of /v1/bequeath-your-data-and-die, storing operation-key
- from fc PromptForBequeathingDataCausesTransferOfListOfAlreadyRegisteredApplications, find random output fc-port, its op-c, corresponding http-c and tcp-c, store them
- POST /v1/bequeath-your-data-and-die with
   -  new-application-name and new-release-number attributes from above chosen values
   - new-application-protocol, new-application-address and new-application-port with random generated dummy values (assure sufficiently high probability that set does not exist!)
   -operation-key from above
   - reasonable parameter  
- BUT the new-application-port  attribute with random dummy values (that comply specification</v>
      </c>
      <c r="D122" s="61" t="str">
        <f>D$5&amp;"  
- BUT the tcp-server-list attribute with random dummy values (that comply specification), (individual testcases for protocol, address/ipv-4-address, domain-name and port)"</f>
        <v>#### Preparation:
- GETing CC (/core-model-1-4:control-construct)
- searching CC for op-s of /v1/register-application
- from fc ServerReplacementBroadcast, find random output fc-port, its op-c , corresponding http-c and tcp-c
- from fc OperationUpdateBroadcast and TypeApprovalCausesRequestForEmbedding, find corresponding  op-c for http-c found in above step
- POST /v1/register-application with
  - all attributes according to chosen set of http-c, tcp-c and op-c
   - reasonable parameter  
- BUT the tcp-server-list attribute with random dummy values (that comply specification), (individual testcases for protocol, address/ipv-4-address, domain-name and port)</v>
      </c>
      <c r="E122" s="67"/>
      <c r="F122" s="67"/>
      <c r="G122" s="67"/>
      <c r="H122" s="67"/>
      <c r="I122" s="61" t="str">
        <f>I$5&amp;"  
- BUT the approval-application-port  attribute with random dummy values (that comply specification"</f>
        <v>#### Preparation:
- GETing CC (/core-model-1-4:control-construct)
- searching CC for op-s of /v1/inquire-application-type-approvals, storing operation-key 
  - from fc RegistrationCausesInquiryForApplicationTypeApproval,find random output fc-port, its op-c, corresponding http-c and tcp-c, store it
- POST /v1/inquire-application-type-approvals with
  - all attributes according to set of chosen http-c, tcp-c and op-c
   -operation-key from above
   - reasonable parameter  
- BUT the approval-application-port  attribute with random dummy values (that comply specification</v>
      </c>
      <c r="J122" s="61" t="str">
        <f>J$5&amp;"  
- BUT the subscriber-port  attribute with random dummy values (that comply specification"</f>
        <v>#### Preparation:
- GETing CC (/core-model-1-4:control-construct)
- searching CC for op-s of /v1/notify-deregistrations, storing operation-key 
  - from fc DeregistrationNotification,find random output fc-port, its op-c, corresponding http-c and tcp-c, store it
- POST /v1/notify-deregistrations with
  - all attributes according to set of chosen http-c, tcp-c and op-c
   -operation-key from above
   - reasonable parameter  
- BUT the subscriber-port  attribute with random dummy values (that comply specification</v>
      </c>
      <c r="K122" s="61" t="str">
        <f t="shared" ref="K122:L122" si="104">K$5&amp;"  
- BUT the subscriber-port  attribute with random dummy values (that comply specification"</f>
        <v>#### Preparation:
- GETing CC (/core-model-1-4:control-construct)
- searching CC for op-s of /v1/notify-approvals, storing operation-key 
  - from fc ApprovalNotification,find random output fc-port, its op-c, corresponding http-c and tcp-c, store it
- POST /v1/notify-approvals with
  - all attributes according to set of chosen http-c, tcp-c and op-c
   -operation-key from above
   - reasonable parameter  
- BUT the subscriber-port  attribute with random dummy values (that comply specification</v>
      </c>
      <c r="L122" s="61" t="str">
        <f t="shared" si="104"/>
        <v>#### Preparation:
- GETing CC (/core-model-1-4:control-construct)
- searching CC for op-s of /v1/notify-withdrawn-approvals, storing operation-key 
  - from fc WithdrawnApprovalNotification,find random output fc-port, its op-c, corresponding http-c and tcp-c, store it
- POST /v1/notify-withdrawn-approvals with
  - all attributes according to set of chosen http-c, tcp-c and op-c
   -operation-key from above
   - reasonable parameter  
- BUT the subscriber-port  attribute with random dummy values (that comply specification</v>
      </c>
      <c r="M122" s="67"/>
      <c r="N122" s="67"/>
    </row>
    <row r="123" spans="1:14" ht="75" x14ac:dyDescent="0.25">
      <c r="A123" s="4"/>
      <c r="B123" s="21"/>
      <c r="C123" s="36" t="s">
        <v>172</v>
      </c>
      <c r="D123" s="36" t="s">
        <v>185</v>
      </c>
      <c r="E123" s="67"/>
      <c r="F123" s="67"/>
      <c r="G123" s="67"/>
      <c r="H123" s="67"/>
      <c r="I123" s="36" t="s">
        <v>172</v>
      </c>
      <c r="J123" s="36" t="s">
        <v>172</v>
      </c>
      <c r="K123" s="36" t="s">
        <v>172</v>
      </c>
      <c r="L123" s="36" t="s">
        <v>172</v>
      </c>
      <c r="M123" s="67"/>
      <c r="N123" s="67"/>
    </row>
    <row r="124" spans="1:14" ht="30" x14ac:dyDescent="0.25">
      <c r="A124" s="4"/>
      <c r="B124" s="21"/>
      <c r="C124" s="33" t="s">
        <v>121</v>
      </c>
      <c r="D124" s="33" t="s">
        <v>186</v>
      </c>
      <c r="E124" s="67"/>
      <c r="F124" s="67"/>
      <c r="G124" s="67"/>
      <c r="H124" s="67"/>
      <c r="I124" s="33" t="s">
        <v>200</v>
      </c>
      <c r="J124" s="33" t="s">
        <v>200</v>
      </c>
      <c r="K124" s="33" t="s">
        <v>200</v>
      </c>
      <c r="L124" s="33" t="s">
        <v>200</v>
      </c>
      <c r="M124" s="67"/>
      <c r="N124" s="67"/>
    </row>
    <row r="125" spans="1:14" ht="75" x14ac:dyDescent="0.25">
      <c r="A125" s="4"/>
      <c r="B125" s="21"/>
      <c r="C125" s="35" t="s">
        <v>117</v>
      </c>
      <c r="D125" s="35" t="s">
        <v>117</v>
      </c>
      <c r="E125" s="67"/>
      <c r="F125" s="67"/>
      <c r="G125" s="67"/>
      <c r="H125" s="67"/>
      <c r="I125" s="35" t="s">
        <v>117</v>
      </c>
      <c r="J125" s="35" t="s">
        <v>117</v>
      </c>
      <c r="K125" s="35" t="s">
        <v>117</v>
      </c>
      <c r="L125" s="35" t="s">
        <v>117</v>
      </c>
      <c r="M125" s="67"/>
      <c r="N125" s="67"/>
    </row>
    <row r="126" spans="1:14" x14ac:dyDescent="0.25">
      <c r="A126" s="68" t="s">
        <v>21</v>
      </c>
      <c r="B126" s="20" t="s">
        <v>92</v>
      </c>
      <c r="C126" s="38" t="s">
        <v>92</v>
      </c>
      <c r="D126" s="38" t="s">
        <v>92</v>
      </c>
      <c r="E126" s="38" t="s">
        <v>92</v>
      </c>
      <c r="F126" s="38" t="s">
        <v>92</v>
      </c>
      <c r="G126" s="38" t="s">
        <v>92</v>
      </c>
      <c r="H126" s="38" t="s">
        <v>92</v>
      </c>
      <c r="I126" s="38" t="s">
        <v>92</v>
      </c>
      <c r="J126" s="38" t="s">
        <v>92</v>
      </c>
      <c r="K126" s="38" t="s">
        <v>92</v>
      </c>
      <c r="L126" s="38" t="s">
        <v>92</v>
      </c>
      <c r="M126" s="38" t="s">
        <v>92</v>
      </c>
      <c r="N126" s="38" t="s">
        <v>92</v>
      </c>
    </row>
    <row r="127" spans="1:14" x14ac:dyDescent="0.25">
      <c r="A127" s="68"/>
      <c r="B127" s="25"/>
      <c r="C127" s="50" t="s">
        <v>122</v>
      </c>
      <c r="D127" s="67" t="s">
        <v>215</v>
      </c>
      <c r="E127" s="67" t="s">
        <v>217</v>
      </c>
      <c r="F127" s="67" t="s">
        <v>219</v>
      </c>
      <c r="G127" s="67" t="s">
        <v>112</v>
      </c>
      <c r="H127" s="67" t="s">
        <v>112</v>
      </c>
      <c r="I127" s="67" t="s">
        <v>112</v>
      </c>
      <c r="J127" s="67" t="s">
        <v>112</v>
      </c>
      <c r="K127" s="67" t="s">
        <v>112</v>
      </c>
      <c r="L127" s="67" t="s">
        <v>112</v>
      </c>
      <c r="M127" s="67" t="s">
        <v>221</v>
      </c>
      <c r="N127" s="67" t="s">
        <v>222</v>
      </c>
    </row>
    <row r="128" spans="1:14" ht="30" x14ac:dyDescent="0.25">
      <c r="A128" s="69"/>
      <c r="B128" s="21" t="s">
        <v>93</v>
      </c>
      <c r="C128" s="35" t="str">
        <f>$B$128</f>
        <v>#### Requires:
- ExecutionAndTraceLog server to operate</v>
      </c>
      <c r="D128" s="35" t="str">
        <f>$B$128</f>
        <v>#### Requires:
- ExecutionAndTraceLog server to operate</v>
      </c>
      <c r="E128" s="35" t="str">
        <f>$B$128</f>
        <v>#### Requires:
- ExecutionAndTraceLog server to operate</v>
      </c>
      <c r="F128" s="35" t="str">
        <f>$B$128</f>
        <v>#### Requires:
- ExecutionAndTraceLog server to operate</v>
      </c>
      <c r="G128" s="67" t="s">
        <v>112</v>
      </c>
      <c r="H128" s="67" t="s">
        <v>112</v>
      </c>
      <c r="I128" s="67" t="s">
        <v>112</v>
      </c>
      <c r="J128" s="67" t="s">
        <v>112</v>
      </c>
      <c r="K128" s="67" t="s">
        <v>112</v>
      </c>
      <c r="L128" s="67" t="s">
        <v>112</v>
      </c>
      <c r="M128" s="35" t="str">
        <f>$B$128</f>
        <v>#### Requires:
- ExecutionAndTraceLog server to operate</v>
      </c>
      <c r="N128" s="35" t="str">
        <f>$B$128</f>
        <v>#### Requires:
- ExecutionAndTraceLog server to operate</v>
      </c>
    </row>
    <row r="129" spans="1:14" ht="359.25" customHeight="1" x14ac:dyDescent="0.25">
      <c r="A129" s="69"/>
      <c r="B129" s="21" t="s">
        <v>94</v>
      </c>
      <c r="C129" s="51" t="s">
        <v>213</v>
      </c>
      <c r="D129" s="58" t="str">
        <f>D$5&amp;CONCATENATE("
- From retrieved CC in step 1: also search CC for output fc-port of ServiceRequestCausesLoggingRequest, 
its corresponding op-c, http-c and tcp-c, storing them for later verification request
- from fc RegistrationCausesInquiryForApplicationTypeApproval, ")&amp;CONCATENATE("get output fc-port, its corresponding op-c , http-c and tcp-c instances of TAR, store them
- Before POSTting sampling request ,",D$3," 
   - GET EaTL/CC (while using IP and port from above)
     - search CC for op-c of /v1/list-records-of-flow, storing operation-key")</f>
        <v>#### Preparation:
- GETing CC (/core-model-1-4:control-construct)
- searching CC for op-s of /v1/register-application
- from fc ServerReplacementBroadcast, find random output fc-port, its op-c , corresponding http-c and tcp-c
- from fc OperationUpdateBroadcast and TypeApprovalCausesRequestForEmbedding, find corresponding  op-c for http-c found in above step
- POST /v1/register-application with
  - all attributes according to chosen set of http-c, tcp-c and op-c
   - reasonable parameter
- From retrieved CC in step 1: also search CC for output fc-port of ServiceRequestCausesLoggingRequest, 
its corresponding op-c, http-c and tcp-c, storing them for later verification request
- from fc RegistrationCausesInquiryForApplicationTypeApproval, get output fc-port, its corresponding op-c , http-c and tcp-c instances of TAR, store them
- Before POSTting sampling request ,/v1/register-application 
   - GET EaTL/CC (while using IP and port from above)
     - search CC for op-c of /v1/list-records-of-flow, storing operation-key</v>
      </c>
      <c r="E129" s="58" t="str">
        <f>E$5&amp;CONCATENATE("
- From retrieved CC in step 1: also search CC for output fc-port of ServiceRequestCausesLoggingRequest, 
its corresponding op-c, http-c and tcp-c, storing them for later verification request
- from fc DeregistrationNotification, ")&amp;CONCATENATE("get output fc-port, its corresponding op-c , http-c and tcp-c instances of TAR, store them
- Before POSTting sampling request ,",E$3," 
   - GET EaTL/CC (while using IP and port from above)
     - search CC for op-c of /v1/list-records-of-flow, storing operation-key")</f>
        <v>#### Preparation:
- GETing CC (/core-model-1-4:control-construct)
- searching CC for op-s of /v1/deregister-application, storing operation-key 
- POST /v1/deregister-application with
  - all attributes filled with dummy generated values
   -operation-key from above
   - reasonable parameter
- From retrieved CC in step 1: also search CC for output fc-port of ServiceRequestCausesLoggingRequest, 
its corresponding op-c, http-c and tcp-c, storing them for later verification request
- from fc DeregistrationNotification, get output fc-port, its corresponding op-c , http-c and tcp-c instances of TAR, store them
- Before POSTting sampling request ,/v1/deregister-application 
   - GET EaTL/CC (while using IP and port from above)
     - search CC for op-c of /v1/list-records-of-flow, storing operation-key</v>
      </c>
      <c r="F129" s="58" t="str">
        <f>F$5&amp;CONCATENATE("
- From retrieved CC in step 1: also search CC for output fc-port of ServiceRequestCausesLoggingRequest, 
its corresponding op-c, http-c and tcp-c, storing them for later verification request
 ")&amp;CONCATENATE("
- Before POSTting sampling request ,",F$3," 
   - GET EaTL/CC (while using IP and port from above)
     - search CC for op-c of /v1/list-records-of-flow, storing operation-key")</f>
        <v>#### Preparation:
- GETing CC (/core-model-1-4:control-construct)
- searching CC for op-s of /v1/regard-updated-approval-status, storing operation-key 
  - from fc RegistrationCausesInquiryForApplicationTypeApproval, find random output fc-port, its op-c, http-c and tcp-c , store them
- Getting TAR/CC, getting the op-s/operation-key of list-applications.
- POST TAR/v1/list-applications
  - operation-key from TAR/list-applications
  - reasonable parameters
  - randomly choose one application instance from the response, store it
- POST /v1/regard-updated-approval-status with
  - all attributes filled with randomly chosen application values from TAR/v1/list-applications
   -operation-key from above
   - reasonable parameter
- From retrieved CC in step 1: also search CC for output fc-port of ServiceRequestCausesLoggingRequest, 
its corresponding op-c, http-c and tcp-c, storing them for later verification request
- Before POSTting sampling request ,/v1/regard-updated-approval-status 
   - GET EaTL/CC (while using IP and port from above)
     - search CC for op-c of /v1/list-records-of-flow, storing operation-key</v>
      </c>
      <c r="G129" s="67" t="s">
        <v>112</v>
      </c>
      <c r="H129" s="67" t="s">
        <v>112</v>
      </c>
      <c r="I129" s="67" t="s">
        <v>112</v>
      </c>
      <c r="J129" s="67" t="s">
        <v>112</v>
      </c>
      <c r="K129" s="67" t="s">
        <v>112</v>
      </c>
      <c r="L129" s="67" t="s">
        <v>112</v>
      </c>
      <c r="M129" s="58" t="str">
        <f>M$5&amp;CONCATENATE("
- From retrieved CC in step 1: also search CC for output fc-port of ServiceRequestCausesLoggingRequest, 
its corresponding op-c, http-c and tcp-c, storing them for later verification request
 ")&amp;CONCATENATE("
- Before POSTting sampling request ,",M$3," 
   - GET EaTL/CC (while using IP and port from above)
     - search CC for op-c of /v1/list-records-of-flow, storing operation-key")</f>
        <v>#### Preparation:
- GETing CC (/core-model-1-4:control-construct)
- searching CC for op-s of /v1/relay-server-replacement, storing operation-key 
   - from fc ServerReplacementBroadcast, find random output fc-port, its op-c, corresponding http-c and tcp-c, store them
- POST /v1/relay-server-replacement with
  - all attributes according to set of chosen http-c, tcp-c
   -operation-key from above
   - reasonable parameter
- From retrieved CC in step 1: also search CC for output fc-port of ServiceRequestCausesLoggingRequest, 
its corresponding op-c, http-c and tcp-c, storing them for later verification request
- Before POSTting sampling request ,/v1/relay-server-replacement 
   - GET EaTL/CC (while using IP and port from above)
     - search CC for op-c of /v1/list-records-of-flow, storing operation-key</v>
      </c>
      <c r="N129" s="58" t="str">
        <f>N$5&amp;CONCATENATE("
- From retrieved CC in step 1: also search CC for output fc-port of ServiceRequestCausesLoggingRequest, 
its corresponding op-c, http-c and tcp-c, storing them for later verification request
 ")&amp;CONCATENATE("
- Before POSTting sampling request ,",N$3," 
   - GET EaTL/CC (while using IP and port from above)
     - search CC for op-c of /v1/list-records-of-flow, storing operation-key")</f>
        <v>#### Preparation:
- GETing CC (/core-model-1-4:control-construct)
- searching CC for op-s of /v1/relay-operation-update, storing operation-key 
 - from fc OperationUpdateBroadcast, find random output fc-port, its op-c, corresponding http-c and tcp-c, random op-c of http-c, store it
- POST /v1/relay-operation-update with
  - all attributes(old and new same) according to set of chosen http-c, op-c
   -operation-key from above
   - reasonable parameter
- From retrieved CC in step 1: also search CC for output fc-port of ServiceRequestCausesLoggingRequest, 
its corresponding op-c, http-c and tcp-c, storing them for later verification request
- Before POSTting sampling request ,/v1/relay-operation-update 
   - GET EaTL/CC (while using IP and port from above)
     - search CC for op-c of /v1/list-records-of-flow, storing operation-key</v>
      </c>
    </row>
    <row r="130" spans="1:14" ht="180" x14ac:dyDescent="0.25">
      <c r="A130" s="69"/>
      <c r="B130" s="21" t="s">
        <v>95</v>
      </c>
      <c r="C130" s="41" t="s">
        <v>214</v>
      </c>
      <c r="D130" s="36" t="s">
        <v>216</v>
      </c>
      <c r="E130" s="36" t="s">
        <v>218</v>
      </c>
      <c r="F130" s="36" t="s">
        <v>220</v>
      </c>
      <c r="G130" s="60" t="s">
        <v>112</v>
      </c>
      <c r="H130" s="60" t="s">
        <v>112</v>
      </c>
      <c r="I130" s="60" t="s">
        <v>112</v>
      </c>
      <c r="J130" s="60" t="s">
        <v>112</v>
      </c>
      <c r="K130" s="60" t="s">
        <v>112</v>
      </c>
      <c r="L130" s="60" t="s">
        <v>112</v>
      </c>
      <c r="M130" s="36" t="s">
        <v>223</v>
      </c>
      <c r="N130" s="36" t="s">
        <v>224</v>
      </c>
    </row>
    <row r="131" spans="1:14" ht="30" x14ac:dyDescent="0.25">
      <c r="A131" s="69"/>
      <c r="B131" s="18" t="str">
        <f>$B7</f>
        <v>#### Clearing:
- not applicable</v>
      </c>
      <c r="C131" s="52" t="str">
        <f>$B7</f>
        <v>#### Clearing:
- not applicable</v>
      </c>
      <c r="D131" s="52" t="str">
        <f>$B7</f>
        <v>#### Clearing:
- not applicable</v>
      </c>
      <c r="E131" s="52" t="str">
        <f>$B7</f>
        <v>#### Clearing:
- not applicable</v>
      </c>
      <c r="F131" s="52" t="str">
        <f>$B7</f>
        <v>#### Clearing:
- not applicable</v>
      </c>
      <c r="G131" s="67" t="s">
        <v>112</v>
      </c>
      <c r="H131" s="67" t="s">
        <v>112</v>
      </c>
      <c r="I131" s="67" t="s">
        <v>112</v>
      </c>
      <c r="J131" s="67" t="s">
        <v>112</v>
      </c>
      <c r="K131" s="67" t="s">
        <v>112</v>
      </c>
      <c r="L131" s="67" t="s">
        <v>112</v>
      </c>
      <c r="M131" s="52" t="str">
        <f>$B7</f>
        <v>#### Clearing:
- not applicable</v>
      </c>
      <c r="N131" s="52" t="str">
        <f>$B7</f>
        <v>#### Clearing:
- not applicable</v>
      </c>
    </row>
    <row r="132" spans="1:14" x14ac:dyDescent="0.25">
      <c r="A132" s="4"/>
      <c r="B132" s="18"/>
      <c r="C132" s="52"/>
      <c r="D132" s="66"/>
      <c r="E132" s="66"/>
      <c r="F132" s="67" t="s">
        <v>225</v>
      </c>
      <c r="G132" s="67"/>
      <c r="H132" s="67"/>
      <c r="I132" s="67"/>
      <c r="J132" s="67"/>
      <c r="K132" s="67"/>
      <c r="L132" s="67"/>
      <c r="M132" s="66"/>
      <c r="N132" s="66"/>
    </row>
    <row r="133" spans="1:14" ht="30" x14ac:dyDescent="0.25">
      <c r="A133" s="4"/>
      <c r="B133" s="18"/>
      <c r="C133" s="52"/>
      <c r="D133" s="66"/>
      <c r="E133" s="66"/>
      <c r="F133" s="35" t="str">
        <f>$B$128</f>
        <v>#### Requires:
- ExecutionAndTraceLog server to operate</v>
      </c>
      <c r="G133" s="67"/>
      <c r="H133" s="67"/>
      <c r="I133" s="67"/>
      <c r="J133" s="67"/>
      <c r="K133" s="67"/>
      <c r="L133" s="67"/>
      <c r="M133" s="66"/>
      <c r="N133" s="66"/>
    </row>
    <row r="134" spans="1:14" ht="375" x14ac:dyDescent="0.25">
      <c r="A134" s="4"/>
      <c r="B134" s="18"/>
      <c r="C134" s="52"/>
      <c r="D134" s="66"/>
      <c r="E134" s="66"/>
      <c r="F134" s="58" t="str">
        <f>F$5&amp;CONCATENATE("
- From retrieved CC in step 1: also search CC for output fc-port of ServiceRequestCausesLoggingRequest, 
its corresponding op-c, http-c and tcp-c, storing them for later verification request
 ")&amp;CONCATENATE(" - also from fc ApprovalNotification, get random output fc-port , its op-c, http-c and tcp-c, store them
- Before POSTting sampling request ,",F$3," 
   - GET EaTL/CC (while using IP and port from above)
     - search CC for op-c of /v1/list-records-of-flow, storing operation-key")</f>
        <v>#### Preparation:
- GETing CC (/core-model-1-4:control-construct)
- searching CC for op-s of /v1/regard-updated-approval-status, storing operation-key 
  - from fc RegistrationCausesInquiryForApplicationTypeApproval, find random output fc-port, its op-c, http-c and tcp-c , store them
- Getting TAR/CC, getting the op-s/operation-key of list-applications.
- POST TAR/v1/list-applications
  - operation-key from TAR/list-applications
  - reasonable parameters
  - randomly choose one application instance from the response, store it
- POST /v1/regard-updated-approval-status with
  - all attributes filled with randomly chosen application values from TAR/v1/list-applications
   -operation-key from above
   - reasonable parameter
- From retrieved CC in step 1: also search CC for output fc-port of ServiceRequestCausesLoggingRequest, 
its corresponding op-c, http-c and tcp-c, storing them for later verification request
  - also from fc ApprovalNotification, get random output fc-port , its op-c, http-c and tcp-c, store them
- Before POSTting sampling request ,/v1/regard-updated-approval-status 
   - GET EaTL/CC (while using IP and port from above)
     - search CC for op-c of /v1/list-records-of-flow, storing operation-key</v>
      </c>
      <c r="G134" s="67"/>
      <c r="H134" s="67"/>
      <c r="I134" s="67"/>
      <c r="J134" s="67"/>
      <c r="K134" s="67"/>
      <c r="L134" s="67"/>
      <c r="M134" s="66"/>
      <c r="N134" s="66"/>
    </row>
    <row r="135" spans="1:14" ht="165" x14ac:dyDescent="0.25">
      <c r="A135" s="4"/>
      <c r="B135" s="18"/>
      <c r="C135" s="52"/>
      <c r="D135" s="66"/>
      <c r="E135" s="66"/>
      <c r="F135" s="36" t="s">
        <v>226</v>
      </c>
      <c r="G135" s="67"/>
      <c r="H135" s="67"/>
      <c r="I135" s="67"/>
      <c r="J135" s="67"/>
      <c r="K135" s="67"/>
      <c r="L135" s="67"/>
      <c r="M135" s="66"/>
      <c r="N135" s="66"/>
    </row>
    <row r="136" spans="1:14" ht="30" x14ac:dyDescent="0.25">
      <c r="A136" s="4"/>
      <c r="B136" s="18"/>
      <c r="C136" s="52"/>
      <c r="D136" s="66"/>
      <c r="E136" s="66"/>
      <c r="F136" s="52" t="str">
        <f>$B7</f>
        <v>#### Clearing:
- not applicable</v>
      </c>
      <c r="G136" s="67"/>
      <c r="H136" s="67"/>
      <c r="I136" s="67"/>
      <c r="J136" s="67"/>
      <c r="K136" s="67"/>
      <c r="L136" s="67"/>
      <c r="M136" s="66"/>
      <c r="N136" s="66"/>
    </row>
    <row r="137" spans="1:14" x14ac:dyDescent="0.25">
      <c r="A137" s="68" t="s">
        <v>22</v>
      </c>
      <c r="B137" s="24" t="s">
        <v>96</v>
      </c>
      <c r="C137" s="43" t="s">
        <v>96</v>
      </c>
      <c r="D137" s="43" t="s">
        <v>96</v>
      </c>
      <c r="E137" s="43" t="s">
        <v>96</v>
      </c>
      <c r="F137" s="43" t="s">
        <v>96</v>
      </c>
      <c r="G137" s="43" t="s">
        <v>96</v>
      </c>
      <c r="H137" s="43" t="s">
        <v>96</v>
      </c>
      <c r="I137" s="43" t="s">
        <v>96</v>
      </c>
      <c r="J137" s="43" t="s">
        <v>96</v>
      </c>
      <c r="K137" s="43" t="s">
        <v>96</v>
      </c>
      <c r="L137" s="43" t="s">
        <v>96</v>
      </c>
      <c r="M137" s="43" t="s">
        <v>96</v>
      </c>
      <c r="N137" s="43" t="s">
        <v>96</v>
      </c>
    </row>
    <row r="138" spans="1:14" x14ac:dyDescent="0.25">
      <c r="A138" s="68"/>
      <c r="B138" s="26"/>
      <c r="C138" s="53"/>
      <c r="D138" s="67" t="s">
        <v>219</v>
      </c>
      <c r="E138" s="67" t="s">
        <v>112</v>
      </c>
      <c r="F138" s="67" t="s">
        <v>232</v>
      </c>
      <c r="G138" s="67" t="s">
        <v>112</v>
      </c>
      <c r="H138" s="67" t="s">
        <v>112</v>
      </c>
      <c r="I138" s="67" t="s">
        <v>112</v>
      </c>
      <c r="J138" s="67" t="s">
        <v>217</v>
      </c>
      <c r="K138" s="67" t="s">
        <v>225</v>
      </c>
      <c r="L138" s="67" t="s">
        <v>242</v>
      </c>
      <c r="M138" s="67" t="s">
        <v>112</v>
      </c>
      <c r="N138" s="67" t="s">
        <v>112</v>
      </c>
    </row>
    <row r="139" spans="1:14" ht="180" x14ac:dyDescent="0.25">
      <c r="A139" s="68"/>
      <c r="B139" s="25" t="s">
        <v>97</v>
      </c>
      <c r="C139" s="49" t="s">
        <v>112</v>
      </c>
      <c r="D139" s="32" t="s">
        <v>229</v>
      </c>
      <c r="E139" s="67" t="s">
        <v>112</v>
      </c>
      <c r="F139" s="32" t="s">
        <v>230</v>
      </c>
      <c r="G139" s="67" t="s">
        <v>112</v>
      </c>
      <c r="H139" s="67" t="s">
        <v>112</v>
      </c>
      <c r="I139" s="67" t="s">
        <v>112</v>
      </c>
      <c r="J139" s="32" t="s">
        <v>236</v>
      </c>
      <c r="K139" s="32" t="s">
        <v>239</v>
      </c>
      <c r="L139" s="32" t="s">
        <v>244</v>
      </c>
      <c r="M139" s="67" t="s">
        <v>112</v>
      </c>
      <c r="N139" s="67" t="s">
        <v>112</v>
      </c>
    </row>
    <row r="140" spans="1:14" ht="149.25" customHeight="1" x14ac:dyDescent="0.25">
      <c r="A140" s="68"/>
      <c r="B140" s="26" t="s">
        <v>98</v>
      </c>
      <c r="C140" s="49" t="s">
        <v>112</v>
      </c>
      <c r="D140" s="36" t="s">
        <v>227</v>
      </c>
      <c r="E140" s="67" t="s">
        <v>112</v>
      </c>
      <c r="F140" s="36" t="s">
        <v>231</v>
      </c>
      <c r="G140" s="67" t="s">
        <v>112</v>
      </c>
      <c r="H140" s="67" t="s">
        <v>112</v>
      </c>
      <c r="I140" s="67" t="s">
        <v>112</v>
      </c>
      <c r="J140" s="36" t="s">
        <v>237</v>
      </c>
      <c r="K140" s="36" t="s">
        <v>240</v>
      </c>
      <c r="L140" s="36" t="s">
        <v>243</v>
      </c>
      <c r="M140" s="67" t="s">
        <v>112</v>
      </c>
      <c r="N140" s="67" t="s">
        <v>112</v>
      </c>
    </row>
    <row r="141" spans="1:14" ht="90" x14ac:dyDescent="0.25">
      <c r="A141" s="68"/>
      <c r="B141" s="26" t="s">
        <v>75</v>
      </c>
      <c r="C141" s="49"/>
      <c r="D141" s="33" t="s">
        <v>176</v>
      </c>
      <c r="E141" s="67" t="s">
        <v>112</v>
      </c>
      <c r="F141" s="33" t="s">
        <v>176</v>
      </c>
      <c r="G141" s="67" t="s">
        <v>112</v>
      </c>
      <c r="H141" s="67" t="s">
        <v>112</v>
      </c>
      <c r="I141" s="67" t="s">
        <v>112</v>
      </c>
      <c r="J141" s="33" t="s">
        <v>238</v>
      </c>
      <c r="K141" s="33" t="s">
        <v>241</v>
      </c>
      <c r="L141" s="33" t="s">
        <v>245</v>
      </c>
      <c r="M141" s="67" t="s">
        <v>112</v>
      </c>
      <c r="N141" s="67" t="s">
        <v>112</v>
      </c>
    </row>
    <row r="142" spans="1:14" ht="60" x14ac:dyDescent="0.25">
      <c r="A142" s="4"/>
      <c r="B142" s="26" t="s">
        <v>79</v>
      </c>
      <c r="C142" s="49"/>
      <c r="D142" s="35" t="s">
        <v>228</v>
      </c>
      <c r="E142" s="67" t="s">
        <v>112</v>
      </c>
      <c r="F142" s="35" t="s">
        <v>228</v>
      </c>
      <c r="G142" s="67" t="s">
        <v>112</v>
      </c>
      <c r="H142" s="67" t="s">
        <v>112</v>
      </c>
      <c r="I142" s="67" t="s">
        <v>112</v>
      </c>
      <c r="J142" s="35" t="s">
        <v>228</v>
      </c>
      <c r="K142" s="35" t="s">
        <v>228</v>
      </c>
      <c r="L142" s="35" t="s">
        <v>228</v>
      </c>
      <c r="M142" s="67" t="s">
        <v>112</v>
      </c>
      <c r="N142" s="67" t="s">
        <v>112</v>
      </c>
    </row>
    <row r="143" spans="1:14" x14ac:dyDescent="0.25">
      <c r="A143" s="4"/>
      <c r="B143" s="26"/>
      <c r="C143" s="49"/>
      <c r="D143" s="67"/>
      <c r="E143" s="67"/>
      <c r="F143" s="67" t="s">
        <v>233</v>
      </c>
      <c r="G143" s="67"/>
      <c r="H143" s="67"/>
      <c r="I143" s="67" t="s">
        <v>112</v>
      </c>
      <c r="J143" s="67"/>
      <c r="K143" s="67"/>
      <c r="L143" s="67"/>
      <c r="M143" s="67"/>
      <c r="N143" s="67"/>
    </row>
    <row r="144" spans="1:14" ht="360" x14ac:dyDescent="0.25">
      <c r="A144" s="4"/>
      <c r="B144" s="26"/>
      <c r="C144" s="49"/>
      <c r="D144" s="67"/>
      <c r="E144" s="67"/>
      <c r="F144" s="32" t="s">
        <v>234</v>
      </c>
      <c r="G144" s="67"/>
      <c r="H144" s="67"/>
      <c r="I144" s="67"/>
      <c r="J144" s="67"/>
      <c r="K144" s="67"/>
      <c r="L144" s="67"/>
      <c r="M144" s="67"/>
      <c r="N144" s="67"/>
    </row>
    <row r="145" spans="1:14" ht="90" x14ac:dyDescent="0.25">
      <c r="A145" s="4"/>
      <c r="B145" s="26"/>
      <c r="C145" s="49"/>
      <c r="D145" s="67"/>
      <c r="E145" s="67"/>
      <c r="F145" s="36" t="s">
        <v>235</v>
      </c>
      <c r="G145" s="67"/>
      <c r="H145" s="67"/>
      <c r="I145" s="67"/>
      <c r="J145" s="67"/>
      <c r="K145" s="67"/>
      <c r="L145" s="67"/>
      <c r="M145" s="67"/>
      <c r="N145" s="67"/>
    </row>
    <row r="146" spans="1:14" ht="45" x14ac:dyDescent="0.25">
      <c r="A146" s="4"/>
      <c r="B146" s="26"/>
      <c r="C146" s="49"/>
      <c r="D146" s="67"/>
      <c r="E146" s="67"/>
      <c r="F146" s="33" t="s">
        <v>176</v>
      </c>
      <c r="G146" s="67"/>
      <c r="H146" s="67"/>
      <c r="I146" s="67"/>
      <c r="J146" s="67"/>
      <c r="K146" s="67"/>
      <c r="L146" s="67"/>
      <c r="M146" s="67"/>
      <c r="N146" s="67"/>
    </row>
    <row r="147" spans="1:14" ht="60" x14ac:dyDescent="0.25">
      <c r="A147" s="4"/>
      <c r="B147" s="26"/>
      <c r="C147" s="49"/>
      <c r="D147" s="67"/>
      <c r="E147" s="67"/>
      <c r="F147" s="35" t="s">
        <v>228</v>
      </c>
      <c r="G147" s="67"/>
      <c r="H147" s="67"/>
      <c r="I147" s="67"/>
      <c r="J147" s="67"/>
      <c r="K147" s="67"/>
      <c r="L147" s="67"/>
      <c r="M147" s="67"/>
      <c r="N147" s="67"/>
    </row>
    <row r="148" spans="1:14" ht="30" x14ac:dyDescent="0.25">
      <c r="A148" s="68" t="s">
        <v>23</v>
      </c>
      <c r="B148" s="20" t="s">
        <v>99</v>
      </c>
      <c r="C148" s="38" t="s">
        <v>99</v>
      </c>
      <c r="D148" s="38" t="s">
        <v>99</v>
      </c>
      <c r="E148" s="38" t="s">
        <v>99</v>
      </c>
      <c r="F148" s="38" t="s">
        <v>99</v>
      </c>
      <c r="G148" s="38" t="s">
        <v>99</v>
      </c>
      <c r="H148" s="38" t="s">
        <v>99</v>
      </c>
      <c r="I148" s="38" t="s">
        <v>99</v>
      </c>
      <c r="J148" s="38" t="s">
        <v>99</v>
      </c>
      <c r="K148" s="38" t="s">
        <v>99</v>
      </c>
      <c r="L148" s="38" t="s">
        <v>99</v>
      </c>
      <c r="M148" s="38" t="s">
        <v>99</v>
      </c>
      <c r="N148" s="38" t="s">
        <v>99</v>
      </c>
    </row>
    <row r="149" spans="1:14" x14ac:dyDescent="0.25">
      <c r="A149" s="68"/>
      <c r="B149" s="21"/>
      <c r="C149" s="48" t="s">
        <v>247</v>
      </c>
      <c r="D149" s="67" t="s">
        <v>249</v>
      </c>
      <c r="E149" s="67" t="s">
        <v>112</v>
      </c>
      <c r="F149" s="67" t="s">
        <v>112</v>
      </c>
      <c r="G149" s="67" t="s">
        <v>112</v>
      </c>
      <c r="H149" s="67" t="s">
        <v>112</v>
      </c>
      <c r="I149" s="48" t="s">
        <v>255</v>
      </c>
      <c r="J149" s="67" t="s">
        <v>264</v>
      </c>
      <c r="K149" s="67" t="s">
        <v>264</v>
      </c>
      <c r="L149" s="67" t="s">
        <v>264</v>
      </c>
      <c r="M149" s="67" t="s">
        <v>112</v>
      </c>
      <c r="N149" s="67" t="s">
        <v>112</v>
      </c>
    </row>
    <row r="150" spans="1:14" ht="30" x14ac:dyDescent="0.25">
      <c r="A150" s="72"/>
      <c r="B150" s="21" t="s">
        <v>69</v>
      </c>
      <c r="C150" s="41" t="s">
        <v>93</v>
      </c>
      <c r="D150" s="41" t="s">
        <v>93</v>
      </c>
      <c r="E150" s="67" t="s">
        <v>112</v>
      </c>
      <c r="F150" s="67" t="s">
        <v>112</v>
      </c>
      <c r="G150" s="67" t="s">
        <v>112</v>
      </c>
      <c r="H150" s="67" t="s">
        <v>112</v>
      </c>
      <c r="I150" s="41" t="s">
        <v>93</v>
      </c>
      <c r="J150" s="41" t="s">
        <v>93</v>
      </c>
      <c r="K150" s="41" t="s">
        <v>93</v>
      </c>
      <c r="L150" s="41" t="s">
        <v>93</v>
      </c>
      <c r="M150" s="67" t="s">
        <v>112</v>
      </c>
      <c r="N150" s="67" t="s">
        <v>112</v>
      </c>
    </row>
    <row r="151" spans="1:14" ht="390" x14ac:dyDescent="0.25">
      <c r="A151" s="72"/>
      <c r="B151" s="21" t="s">
        <v>100</v>
      </c>
      <c r="C151" s="58" t="str">
        <f>C$5&amp;CONCATENATE(" but new-application-name attribute with random dummy value (complying the specification)")&amp;CONCATENATE("
- From retrieved CC in step 1: also search CC for output fc-port of ServiceRequestCausesLoggingRequest, 
its corresponding op-c, http-c and tcp-c, storing them for later verification request. ")&amp;CONCATENATE("
- also from ServiceRequestCausesLtpUpdateRequest, 
find output fc-port , its op-c, http-c and tcp-c of ALT, store them
   - Before POSTting sampling request ,",C$3," 
   - GET EaTL/CC (while using IP and port from above)
     - search CC for op-c of /v1/list-records-of-flow, storing operation-key")</f>
        <v>#### Preparation:
- GETing CC (/core-model-1-4:control-construct)
- searching CC for op-s of /v1/bequeath-your-data-and-die, storing operation-key
- from fc PromptForBequeathingDataCausesTransferOfListOfAlreadyRegisteredApplications, find random output fc-port, its op-c, corresponding http-c and tcp-c, store them
- POST /v1/bequeath-your-data-and-die with
   -  new-application-name and new-release-number attributes from above chosen values
   - new-application-protocol, new-application-address and new-application-port with random generated dummy values (assure sufficiently high probability that set does not exist!)
   -operation-key from above
   - reasonable parameter but new-application-name attribute with random dummy value (complying the specification)
- From retrieved CC in step 1: also search CC for output fc-port of ServiceRequestCausesLoggingRequest, 
its corresponding op-c, http-c and tcp-c, storing them for later verification request. 
- also from ServiceRequestCausesLtpUpdateRequest, 
find output fc-port , its op-c, http-c and tcp-c of ALT, store them
   - Before POSTting sampling request ,/v1/bequeath-your-data-and-die 
   - GET EaTL/CC (while using IP and port from above)
     - search CC for op-c of /v1/list-records-of-flow, storing operation-key</v>
      </c>
      <c r="D151" s="32" t="s">
        <v>250</v>
      </c>
      <c r="E151" s="67" t="s">
        <v>112</v>
      </c>
      <c r="F151" s="67" t="s">
        <v>112</v>
      </c>
      <c r="G151" s="67" t="s">
        <v>112</v>
      </c>
      <c r="H151" s="67" t="s">
        <v>112</v>
      </c>
      <c r="I151" s="58" t="str">
        <f>I$5&amp;CONCATENATE(" but approval-application-release-number attribute with random dummy value (complying the specification)")&amp;CONCATENATE("
- From retrieved CC in step 1: also search CC for output fc-port of ServiceRequestCausesLoggingRequest, 
its corresponding op-c, http-c and tcp-c, storing them for later verification request. ")&amp;CONCATENATE("
- also from ServiceRequestCausesLtpUpdateRequest, 
find output fc-port , its op-c, http-c and tcp-c of ALT, store them
   - Before POSTting sampling request ,",I$3," 
   - GET EaTL/CC (while using IP and port from above)
     - search CC for op-c of /v1/list-records-of-flow, storing operation-key")</f>
        <v>#### Preparation:
- GETing CC (/core-model-1-4:control-construct)
- searching CC for op-s of /v1/inquire-application-type-approvals, storing operation-key 
  - from fc RegistrationCausesInquiryForApplicationTypeApproval,find random output fc-port, its op-c, corresponding http-c and tcp-c, store it
- POST /v1/inquire-application-type-approvals with
  - all attributes according to set of chosen http-c, tcp-c and op-c
   -operation-key from above
   - reasonable parameter but approval-application-release-number attribute with random dummy value (complying the specification)
- From retrieved CC in step 1: also search CC for output fc-port of ServiceRequestCausesLoggingRequest, 
its corresponding op-c, http-c and tcp-c, storing them for later verification request. 
- also from ServiceRequestCausesLtpUpdateRequest, 
find output fc-port , its op-c, http-c and tcp-c of ALT, store them
   - Before POSTting sampling request ,/v1/inquire-application-type-approvals 
   - GET EaTL/CC (while using IP and port from above)
     - search CC for op-c of /v1/list-records-of-flow, storing operation-key</v>
      </c>
      <c r="J151" s="32" t="s">
        <v>265</v>
      </c>
      <c r="K151" s="32" t="s">
        <v>273</v>
      </c>
      <c r="L151" s="32" t="s">
        <v>277</v>
      </c>
      <c r="M151" s="67" t="s">
        <v>112</v>
      </c>
      <c r="N151" s="67" t="s">
        <v>112</v>
      </c>
    </row>
    <row r="152" spans="1:14" ht="150" x14ac:dyDescent="0.25">
      <c r="A152" s="72"/>
      <c r="B152" s="21" t="s">
        <v>101</v>
      </c>
      <c r="C152" s="40" t="s">
        <v>246</v>
      </c>
      <c r="D152" s="40" t="s">
        <v>246</v>
      </c>
      <c r="E152" s="67" t="s">
        <v>112</v>
      </c>
      <c r="F152" s="67" t="s">
        <v>112</v>
      </c>
      <c r="G152" s="67" t="s">
        <v>112</v>
      </c>
      <c r="H152" s="67" t="s">
        <v>112</v>
      </c>
      <c r="I152" s="40" t="s">
        <v>246</v>
      </c>
      <c r="J152" s="40" t="s">
        <v>246</v>
      </c>
      <c r="K152" s="40" t="s">
        <v>246</v>
      </c>
      <c r="L152" s="40" t="s">
        <v>246</v>
      </c>
      <c r="M152" s="67" t="s">
        <v>112</v>
      </c>
      <c r="N152" s="67" t="s">
        <v>112</v>
      </c>
    </row>
    <row r="153" spans="1:14" ht="75" x14ac:dyDescent="0.25">
      <c r="A153" s="72"/>
      <c r="B153" s="21" t="s">
        <v>75</v>
      </c>
      <c r="C153" s="33" t="s">
        <v>165</v>
      </c>
      <c r="D153" s="33" t="s">
        <v>176</v>
      </c>
      <c r="E153" s="67" t="s">
        <v>112</v>
      </c>
      <c r="F153" s="67" t="s">
        <v>112</v>
      </c>
      <c r="G153" s="67" t="s">
        <v>112</v>
      </c>
      <c r="H153" s="67" t="s">
        <v>112</v>
      </c>
      <c r="I153" s="33" t="s">
        <v>257</v>
      </c>
      <c r="J153" s="33" t="s">
        <v>202</v>
      </c>
      <c r="K153" s="33" t="s">
        <v>202</v>
      </c>
      <c r="L153" s="33" t="s">
        <v>202</v>
      </c>
      <c r="M153" s="67" t="s">
        <v>112</v>
      </c>
      <c r="N153" s="67" t="s">
        <v>112</v>
      </c>
    </row>
    <row r="154" spans="1:14" ht="75" x14ac:dyDescent="0.25">
      <c r="A154" s="67"/>
      <c r="B154" s="26" t="s">
        <v>79</v>
      </c>
      <c r="C154" s="35" t="s">
        <v>117</v>
      </c>
      <c r="D154" s="35" t="s">
        <v>117</v>
      </c>
      <c r="E154" s="67"/>
      <c r="F154" s="67"/>
      <c r="G154" s="67"/>
      <c r="H154" s="67"/>
      <c r="I154" s="35" t="s">
        <v>117</v>
      </c>
      <c r="J154" s="35" t="s">
        <v>117</v>
      </c>
      <c r="K154" s="35" t="s">
        <v>117</v>
      </c>
      <c r="L154" s="35" t="s">
        <v>117</v>
      </c>
      <c r="M154" s="67" t="s">
        <v>112</v>
      </c>
      <c r="N154" s="67" t="s">
        <v>112</v>
      </c>
    </row>
    <row r="155" spans="1:14" x14ac:dyDescent="0.25">
      <c r="A155" s="67"/>
      <c r="B155" s="21"/>
      <c r="C155" s="48" t="s">
        <v>123</v>
      </c>
      <c r="D155" s="48" t="s">
        <v>251</v>
      </c>
      <c r="E155" s="67"/>
      <c r="F155" s="67"/>
      <c r="G155" s="67"/>
      <c r="H155" s="67"/>
      <c r="I155" s="48" t="s">
        <v>258</v>
      </c>
      <c r="J155" s="48" t="s">
        <v>266</v>
      </c>
      <c r="K155" s="48" t="s">
        <v>266</v>
      </c>
      <c r="L155" s="48" t="s">
        <v>266</v>
      </c>
      <c r="M155" s="67"/>
      <c r="N155" s="67"/>
    </row>
    <row r="156" spans="1:14" ht="30" x14ac:dyDescent="0.25">
      <c r="A156" s="67"/>
      <c r="B156" s="21"/>
      <c r="C156" s="41" t="s">
        <v>93</v>
      </c>
      <c r="D156" s="41" t="s">
        <v>93</v>
      </c>
      <c r="E156" s="67"/>
      <c r="F156" s="67"/>
      <c r="G156" s="67"/>
      <c r="H156" s="67"/>
      <c r="I156" s="41" t="s">
        <v>93</v>
      </c>
      <c r="J156" s="41" t="s">
        <v>93</v>
      </c>
      <c r="K156" s="41" t="s">
        <v>93</v>
      </c>
      <c r="L156" s="41" t="s">
        <v>93</v>
      </c>
      <c r="M156" s="67"/>
      <c r="N156" s="67"/>
    </row>
    <row r="157" spans="1:14" ht="390" x14ac:dyDescent="0.25">
      <c r="A157" s="67"/>
      <c r="B157" s="21"/>
      <c r="C157" s="58" t="str">
        <f>C$5&amp;CONCATENATE(" but new-application-release attribute with random dummy value (complying the specification)")&amp;CONCATENATE("
- From retrieved CC in step 1: also search CC for output fc-port of ServiceRequestCausesLoggingRequest, 
its corresponding op-c, http-c and tcp-c, storing them for later verification request. ")&amp;CONCATENATE("
- also from ServiceRequestCausesLtpUpdateRequest, 
find output fc-port , its op-c, http-c and tcp-c of ALT, store them
   - Before POSTting sampling request ,",C$3," 
   - GET EaTL/CC (while using IP and port from above)
     - search CC for op-c of /v1/list-records-of-flow, storing operation-key")</f>
        <v>#### Preparation:
- GETing CC (/core-model-1-4:control-construct)
- searching CC for op-s of /v1/bequeath-your-data-and-die, storing operation-key
- from fc PromptForBequeathingDataCausesTransferOfListOfAlreadyRegisteredApplications, find random output fc-port, its op-c, corresponding http-c and tcp-c, store them
- POST /v1/bequeath-your-data-and-die with
   -  new-application-name and new-release-number attributes from above chosen values
   - new-application-protocol, new-application-address and new-application-port with random generated dummy values (assure sufficiently high probability that set does not exist!)
   -operation-key from above
   - reasonable parameter but new-application-release attribute with random dummy value (complying the specification)
- From retrieved CC in step 1: also search CC for output fc-port of ServiceRequestCausesLoggingRequest, 
its corresponding op-c, http-c and tcp-c, storing them for later verification request. 
- also from ServiceRequestCausesLtpUpdateRequest, 
find output fc-port , its op-c, http-c and tcp-c of ALT, store them
   - Before POSTting sampling request ,/v1/bequeath-your-data-and-die 
   - GET EaTL/CC (while using IP and port from above)
     - search CC for op-c of /v1/list-records-of-flow, storing operation-key</v>
      </c>
      <c r="D157" s="58" t="str">
        <f>D$5&amp;CONCATENATE(" but embedding-operation attribute with random dummy value (complying the specification)")&amp;CONCATENATE("
- From retrieved CC in step 1: also search CC for output fc-port of ServiceRequestCausesLoggingRequest, 
its corresponding op-c, http-c and tcp-c, storing them for later verification request. ")&amp;CONCATENATE("
- also from ServiceRequestCausesLtpUpdateRequest, 
find output fc-port , its op-c, http-c and tcp-c of ALT, store them
   - Before POSTting sampling request ,",D$3," 
   - GET EaTL/CC (while using IP and port from above)
     - search CC for op-c of /v1/list-records-of-flow, storing operation-key")</f>
        <v>#### Preparation:
- GETing CC (/core-model-1-4:control-construct)
- searching CC for op-s of /v1/register-application
- from fc ServerReplacementBroadcast, find random output fc-port, its op-c , corresponding http-c and tcp-c
- from fc OperationUpdateBroadcast and TypeApprovalCausesRequestForEmbedding, find corresponding  op-c for http-c found in above step
- POST /v1/register-application with
  - all attributes according to chosen set of http-c, tcp-c and op-c
   - reasonable parameter but embedding-operation attribute with random dummy value (complying the specification)
- From retrieved CC in step 1: also search CC for output fc-port of ServiceRequestCausesLoggingRequest, 
its corresponding op-c, http-c and tcp-c, storing them for later verification request. 
- also from ServiceRequestCausesLtpUpdateRequest, 
find output fc-port , its op-c, http-c and tcp-c of ALT, store them
   - Before POSTting sampling request ,/v1/register-application 
   - GET EaTL/CC (while using IP and port from above)
     - search CC for op-c of /v1/list-records-of-flow, storing operation-key</v>
      </c>
      <c r="E157" s="67"/>
      <c r="F157" s="67"/>
      <c r="G157" s="67"/>
      <c r="H157" s="67"/>
      <c r="I157" s="58" t="str">
        <f>I$5&amp;CONCATENATE(" but approval-operation attribute with random dummy value (complying the specification)")&amp;CONCATENATE("
- From retrieved CC in step 1: also search CC for output fc-port of ServiceRequestCausesLoggingRequest, 
its corresponding op-c, http-c and tcp-c, storing them for later verification request. ")&amp;CONCATENATE("
- also from ServiceRequestCausesLtpUpdateRequest, 
find output fc-port , its op-c, http-c and tcp-c of ALT, store them
   - Before POSTting sampling request ,",I$3," 
   - GET EaTL/CC (while using IP and port from above)
     - search CC for op-c of /v1/list-records-of-flow, storing operation-key")</f>
        <v>#### Preparation:
- GETing CC (/core-model-1-4:control-construct)
- searching CC for op-s of /v1/inquire-application-type-approvals, storing operation-key 
  - from fc RegistrationCausesInquiryForApplicationTypeApproval,find random output fc-port, its op-c, corresponding http-c and tcp-c, store it
- POST /v1/inquire-application-type-approvals with
  - all attributes according to set of chosen http-c, tcp-c and op-c
   -operation-key from above
   - reasonable parameter but approval-operation attribute with random dummy value (complying the specification)
- From retrieved CC in step 1: also search CC for output fc-port of ServiceRequestCausesLoggingRequest, 
its corresponding op-c, http-c and tcp-c, storing them for later verification request. 
- also from ServiceRequestCausesLtpUpdateRequest, 
find output fc-port , its op-c, http-c and tcp-c of ALT, store them
   - Before POSTting sampling request ,/v1/inquire-application-type-approvals 
   - GET EaTL/CC (while using IP and port from above)
     - search CC for op-c of /v1/list-records-of-flow, storing operation-key</v>
      </c>
      <c r="J157" s="58" t="str">
        <f>J$5&amp;CONCATENATE(" but subscriber-operation attribute with random dummy value (complying the specification)")&amp;CONCATENATE("
- From retrieved CC in step 1: also search CC for output fc-port of ServiceRequestCausesLoggingRequest, 
its corresponding op-c, http-c and tcp-c, storing them for later verification request. ")&amp;CONCATENATE("
- also from ServiceRequestCausesLtpUpdateRequest, 
find output fc-port , its op-c, http-c and tcp-c of ALT, store them
   - Before POSTting sampling request ,",J$3," 
   - GET EaTL/CC (while using IP and port from above)
     - search CC for op-c of /v1/list-records-of-flow, storing operation-key")</f>
        <v>#### Preparation:
- GETing CC (/core-model-1-4:control-construct)
- searching CC for op-s of /v1/notify-deregistrations, storing operation-key 
  - from fc DeregistrationNotification,find random output fc-port, its op-c, corresponding http-c and tcp-c, store it
- POST /v1/notify-deregistrations with
  - all attributes according to set of chosen http-c, tcp-c and op-c
   -operation-key from above
   - reasonable parameter but subscriber-operation attribute with random dummy value (complying the specification)
- From retrieved CC in step 1: also search CC for output fc-port of ServiceRequestCausesLoggingRequest, 
its corresponding op-c, http-c and tcp-c, storing them for later verification request. 
- also from ServiceRequestCausesLtpUpdateRequest, 
find output fc-port , its op-c, http-c and tcp-c of ALT, store them
   - Before POSTting sampling request ,/v1/notify-deregistrations 
   - GET EaTL/CC (while using IP and port from above)
     - search CC for op-c of /v1/list-records-of-flow, storing operation-key</v>
      </c>
      <c r="K157" s="58" t="str">
        <f t="shared" ref="K157:L157" si="105">K$5&amp;CONCATENATE(" but subscriber-operation attribute with random dummy value (complying the specification)")&amp;CONCATENATE("
- From retrieved CC in step 1: also search CC for output fc-port of ServiceRequestCausesLoggingRequest, 
its corresponding op-c, http-c and tcp-c, storing them for later verification request. ")&amp;CONCATENATE("
- also from ServiceRequestCausesLtpUpdateRequest, 
find output fc-port , its op-c, http-c and tcp-c of ALT, store them
   - Before POSTting sampling request ,",K$3," 
   - GET EaTL/CC (while using IP and port from above)
     - search CC for op-c of /v1/list-records-of-flow, storing operation-key")</f>
        <v>#### Preparation:
- GETing CC (/core-model-1-4:control-construct)
- searching CC for op-s of /v1/notify-approvals, storing operation-key 
  - from fc ApprovalNotification,find random output fc-port, its op-c, corresponding http-c and tcp-c, store it
- POST /v1/notify-approvals with
  - all attributes according to set of chosen http-c, tcp-c and op-c
   -operation-key from above
   - reasonable parameter but subscriber-operation attribute with random dummy value (complying the specification)
- From retrieved CC in step 1: also search CC for output fc-port of ServiceRequestCausesLoggingRequest, 
its corresponding op-c, http-c and tcp-c, storing them for later verification request. 
- also from ServiceRequestCausesLtpUpdateRequest, 
find output fc-port , its op-c, http-c and tcp-c of ALT, store them
   - Before POSTting sampling request ,/v1/notify-approvals 
   - GET EaTL/CC (while using IP and port from above)
     - search CC for op-c of /v1/list-records-of-flow, storing operation-key</v>
      </c>
      <c r="L157" s="58" t="str">
        <f t="shared" si="105"/>
        <v>#### Preparation:
- GETing CC (/core-model-1-4:control-construct)
- searching CC for op-s of /v1/notify-withdrawn-approvals, storing operation-key 
  - from fc WithdrawnApprovalNotification,find random output fc-port, its op-c, corresponding http-c and tcp-c, store it
- POST /v1/notify-withdrawn-approvals with
  - all attributes according to set of chosen http-c, tcp-c and op-c
   -operation-key from above
   - reasonable parameter but subscriber-operation attribute with random dummy value (complying the specification)
- From retrieved CC in step 1: also search CC for output fc-port of ServiceRequestCausesLoggingRequest, 
its corresponding op-c, http-c and tcp-c, storing them for later verification request. 
- also from ServiceRequestCausesLtpUpdateRequest, 
find output fc-port , its op-c, http-c and tcp-c of ALT, store them
   - Before POSTting sampling request ,/v1/notify-withdrawn-approvals 
   - GET EaTL/CC (while using IP and port from above)
     - search CC for op-c of /v1/list-records-of-flow, storing operation-key</v>
      </c>
      <c r="M157" s="67"/>
      <c r="N157" s="67"/>
    </row>
    <row r="158" spans="1:14" ht="135" x14ac:dyDescent="0.25">
      <c r="A158" s="67"/>
      <c r="B158" s="21"/>
      <c r="C158" s="40" t="s">
        <v>246</v>
      </c>
      <c r="D158" s="40" t="s">
        <v>246</v>
      </c>
      <c r="E158" s="67"/>
      <c r="F158" s="67"/>
      <c r="G158" s="67"/>
      <c r="H158" s="67"/>
      <c r="I158" s="40" t="s">
        <v>246</v>
      </c>
      <c r="J158" s="40" t="s">
        <v>246</v>
      </c>
      <c r="K158" s="40" t="s">
        <v>246</v>
      </c>
      <c r="L158" s="40" t="s">
        <v>246</v>
      </c>
      <c r="M158" s="67"/>
      <c r="N158" s="67"/>
    </row>
    <row r="159" spans="1:14" ht="75" x14ac:dyDescent="0.25">
      <c r="A159" s="67"/>
      <c r="B159" s="21"/>
      <c r="C159" s="33" t="s">
        <v>167</v>
      </c>
      <c r="D159" s="33" t="s">
        <v>179</v>
      </c>
      <c r="E159" s="67"/>
      <c r="F159" s="67"/>
      <c r="G159" s="67"/>
      <c r="H159" s="67"/>
      <c r="I159" s="33" t="s">
        <v>256</v>
      </c>
      <c r="J159" s="33" t="s">
        <v>267</v>
      </c>
      <c r="K159" s="33" t="s">
        <v>274</v>
      </c>
      <c r="L159" s="33" t="s">
        <v>278</v>
      </c>
      <c r="M159" s="67"/>
      <c r="N159" s="67"/>
    </row>
    <row r="160" spans="1:14" ht="75" x14ac:dyDescent="0.25">
      <c r="A160" s="67"/>
      <c r="B160" s="21"/>
      <c r="C160" s="35" t="s">
        <v>117</v>
      </c>
      <c r="D160" s="35" t="s">
        <v>117</v>
      </c>
      <c r="E160" s="67"/>
      <c r="F160" s="67"/>
      <c r="G160" s="67"/>
      <c r="H160" s="67"/>
      <c r="I160" s="35" t="s">
        <v>117</v>
      </c>
      <c r="J160" s="35" t="s">
        <v>117</v>
      </c>
      <c r="K160" s="35" t="s">
        <v>117</v>
      </c>
      <c r="L160" s="35" t="s">
        <v>117</v>
      </c>
      <c r="M160" s="67"/>
      <c r="N160" s="67"/>
    </row>
    <row r="161" spans="1:14" x14ac:dyDescent="0.25">
      <c r="A161" s="67"/>
      <c r="B161" s="21"/>
      <c r="C161" s="48" t="s">
        <v>248</v>
      </c>
      <c r="D161" s="48" t="s">
        <v>252</v>
      </c>
      <c r="E161" s="67"/>
      <c r="F161" s="67"/>
      <c r="G161" s="67"/>
      <c r="H161" s="67"/>
      <c r="I161" s="48" t="s">
        <v>259</v>
      </c>
      <c r="J161" s="48" t="s">
        <v>268</v>
      </c>
      <c r="K161" s="48" t="s">
        <v>268</v>
      </c>
      <c r="L161" s="48" t="s">
        <v>268</v>
      </c>
      <c r="M161" s="67"/>
      <c r="N161" s="67"/>
    </row>
    <row r="162" spans="1:14" ht="30" x14ac:dyDescent="0.25">
      <c r="A162" s="67"/>
      <c r="B162" s="21"/>
      <c r="C162" s="41" t="s">
        <v>93</v>
      </c>
      <c r="D162" s="41" t="s">
        <v>93</v>
      </c>
      <c r="E162" s="67"/>
      <c r="F162" s="67"/>
      <c r="G162" s="67"/>
      <c r="H162" s="67"/>
      <c r="I162" s="41" t="s">
        <v>93</v>
      </c>
      <c r="J162" s="41" t="s">
        <v>93</v>
      </c>
      <c r="K162" s="41" t="s">
        <v>93</v>
      </c>
      <c r="L162" s="41" t="s">
        <v>93</v>
      </c>
      <c r="M162" s="67"/>
      <c r="N162" s="67"/>
    </row>
    <row r="163" spans="1:14" ht="390" x14ac:dyDescent="0.25">
      <c r="A163" s="67"/>
      <c r="B163" s="21"/>
      <c r="C163" s="58" t="str">
        <f>C$5&amp;CONCATENATE(" but new-application-protocol attribute with random dummy value (complying the specification)")&amp;CONCATENATE("
- From retrieved CC in step 1: also search CC for output fc-port of ServiceRequestCausesLoggingRequest, 
its corresponding op-c, http-c and tcp-c, storing them for later verification request. ")&amp;CONCATENATE("
- also from ServiceRequestCausesLtpUpdateRequest, 
find output fc-port , its op-c, http-c and tcp-c of ALT, store them
   - Before POSTting sampling request ,",C$3," 
   - GET EaTL/CC (while using IP and port from above)
     - search CC for op-c of /v1/list-records-of-flow, storing operation-key")</f>
        <v>#### Preparation:
- GETing CC (/core-model-1-4:control-construct)
- searching CC for op-s of /v1/bequeath-your-data-and-die, storing operation-key
- from fc PromptForBequeathingDataCausesTransferOfListOfAlreadyRegisteredApplications, find random output fc-port, its op-c, corresponding http-c and tcp-c, store them
- POST /v1/bequeath-your-data-and-die with
   -  new-application-name and new-release-number attributes from above chosen values
   - new-application-protocol, new-application-address and new-application-port with random generated dummy values (assure sufficiently high probability that set does not exist!)
   -operation-key from above
   - reasonable parameter but new-application-protocol attribute with random dummy value (complying the specification)
- From retrieved CC in step 1: also search CC for output fc-port of ServiceRequestCausesLoggingRequest, 
its corresponding op-c, http-c and tcp-c, storing them for later verification request. 
- also from ServiceRequestCausesLtpUpdateRequest, 
find output fc-port , its op-c, http-c and tcp-c of ALT, store them
   - Before POSTting sampling request ,/v1/bequeath-your-data-and-die 
   - GET EaTL/CC (while using IP and port from above)
     - search CC for op-c of /v1/list-records-of-flow, storing operation-key</v>
      </c>
      <c r="D163" s="58" t="str">
        <f>D$5&amp;CONCATENATE(" but client-update-operation  attribute with random dummy value (complying the specification)")&amp;CONCATENATE("
- From retrieved CC in step 1: also search CC for output fc-port of ServiceRequestCausesLoggingRequest, 
its corresponding op-c, http-c and tcp-c, storing them for later verification request. ")&amp;CONCATENATE("
- also from ServiceRequestCausesLtpUpdateRequest, 
find output fc-port , its op-c, http-c and tcp-c of ALT, store them
   - Before POSTting sampling request ,",D$3," 
   - GET EaTL/CC (while using IP and port from above)
     - search CC for op-c of /v1/list-records-of-flow, storing operation-key")</f>
        <v>#### Preparation:
- GETing CC (/core-model-1-4:control-construct)
- searching CC for op-s of /v1/register-application
- from fc ServerReplacementBroadcast, find random output fc-port, its op-c , corresponding http-c and tcp-c
- from fc OperationUpdateBroadcast and TypeApprovalCausesRequestForEmbedding, find corresponding  op-c for http-c found in above step
- POST /v1/register-application with
  - all attributes according to chosen set of http-c, tcp-c and op-c
   - reasonable parameter but client-update-operation  attribute with random dummy value (complying the specification)
- From retrieved CC in step 1: also search CC for output fc-port of ServiceRequestCausesLoggingRequest, 
its corresponding op-c, http-c and tcp-c, storing them for later verification request. 
- also from ServiceRequestCausesLtpUpdateRequest, 
find output fc-port , its op-c, http-c and tcp-c of ALT, store them
   - Before POSTting sampling request ,/v1/register-application 
   - GET EaTL/CC (while using IP and port from above)
     - search CC for op-c of /v1/list-records-of-flow, storing operation-key</v>
      </c>
      <c r="E163" s="67"/>
      <c r="F163" s="67"/>
      <c r="G163" s="67"/>
      <c r="H163" s="67"/>
      <c r="I163" s="58" t="str">
        <f>I$5&amp;CONCATENATE(" but approval-application-protocol attribute with random dummy value (complying the specification)")&amp;CONCATENATE("
- From retrieved CC in step 1: also search CC for output fc-port of ServiceRequestCausesLoggingRequest, 
its corresponding op-c, http-c and tcp-c, storing them for later verification request. ")&amp;CONCATENATE("
- also from ServiceRequestCausesLtpUpdateRequest, 
find output fc-port , its op-c, http-c and tcp-c of ALT, store them
   - Before POSTting sampling request ,",I$3," 
   - GET EaTL/CC (while using IP and port from above)
     - search CC for op-c of /v1/list-records-of-flow, storing operation-key")</f>
        <v>#### Preparation:
- GETing CC (/core-model-1-4:control-construct)
- searching CC for op-s of /v1/inquire-application-type-approvals, storing operation-key 
  - from fc RegistrationCausesInquiryForApplicationTypeApproval,find random output fc-port, its op-c, corresponding http-c and tcp-c, store it
- POST /v1/inquire-application-type-approvals with
  - all attributes according to set of chosen http-c, tcp-c and op-c
   -operation-key from above
   - reasonable parameter but approval-application-protocol attribute with random dummy value (complying the specification)
- From retrieved CC in step 1: also search CC for output fc-port of ServiceRequestCausesLoggingRequest, 
its corresponding op-c, http-c and tcp-c, storing them for later verification request. 
- also from ServiceRequestCausesLtpUpdateRequest, 
find output fc-port , its op-c, http-c and tcp-c of ALT, store them
   - Before POSTting sampling request ,/v1/inquire-application-type-approvals 
   - GET EaTL/CC (while using IP and port from above)
     - search CC for op-c of /v1/list-records-of-flow, storing operation-key</v>
      </c>
      <c r="J163" s="58" t="str">
        <f>J$5&amp;CONCATENATE(" but subscriber-protocol attribute with random dummy value (complying the specification)")&amp;CONCATENATE("
- From retrieved CC in step 1: also search CC for output fc-port of ServiceRequestCausesLoggingRequest, 
its corresponding op-c, http-c and tcp-c, storing them for later verification request. ")&amp;CONCATENATE("
- also from ServiceRequestCausesLtpUpdateRequest, 
find output fc-port , its op-c, http-c and tcp-c of ALT, store them
   - Before POSTting sampling request ,",J$3," 
   - GET EaTL/CC (while using IP and port from above)
     - search CC for op-c of /v1/list-records-of-flow, storing operation-key")</f>
        <v>#### Preparation:
- GETing CC (/core-model-1-4:control-construct)
- searching CC for op-s of /v1/notify-deregistrations, storing operation-key 
  - from fc DeregistrationNotification,find random output fc-port, its op-c, corresponding http-c and tcp-c, store it
- POST /v1/notify-deregistrations with
  - all attributes according to set of chosen http-c, tcp-c and op-c
   -operation-key from above
   - reasonable parameter but subscriber-protocol attribute with random dummy value (complying the specification)
- From retrieved CC in step 1: also search CC for output fc-port of ServiceRequestCausesLoggingRequest, 
its corresponding op-c, http-c and tcp-c, storing them for later verification request. 
- also from ServiceRequestCausesLtpUpdateRequest, 
find output fc-port , its op-c, http-c and tcp-c of ALT, store them
   - Before POSTting sampling request ,/v1/notify-deregistrations 
   - GET EaTL/CC (while using IP and port from above)
     - search CC for op-c of /v1/list-records-of-flow, storing operation-key</v>
      </c>
      <c r="K163" s="58" t="str">
        <f t="shared" ref="K163:L163" si="106">K$5&amp;CONCATENATE(" but subscriber-protocol attribute with random dummy value (complying the specification)")&amp;CONCATENATE("
- From retrieved CC in step 1: also search CC for output fc-port of ServiceRequestCausesLoggingRequest, 
its corresponding op-c, http-c and tcp-c, storing them for later verification request. ")&amp;CONCATENATE("
- also from ServiceRequestCausesLtpUpdateRequest, 
find output fc-port , its op-c, http-c and tcp-c of ALT, store them
   - Before POSTting sampling request ,",K$3," 
   - GET EaTL/CC (while using IP and port from above)
     - search CC for op-c of /v1/list-records-of-flow, storing operation-key")</f>
        <v>#### Preparation:
- GETing CC (/core-model-1-4:control-construct)
- searching CC for op-s of /v1/notify-approvals, storing operation-key 
  - from fc ApprovalNotification,find random output fc-port, its op-c, corresponding http-c and tcp-c, store it
- POST /v1/notify-approvals with
  - all attributes according to set of chosen http-c, tcp-c and op-c
   -operation-key from above
   - reasonable parameter but subscriber-protocol attribute with random dummy value (complying the specification)
- From retrieved CC in step 1: also search CC for output fc-port of ServiceRequestCausesLoggingRequest, 
its corresponding op-c, http-c and tcp-c, storing them for later verification request. 
- also from ServiceRequestCausesLtpUpdateRequest, 
find output fc-port , its op-c, http-c and tcp-c of ALT, store them
   - Before POSTting sampling request ,/v1/notify-approvals 
   - GET EaTL/CC (while using IP and port from above)
     - search CC for op-c of /v1/list-records-of-flow, storing operation-key</v>
      </c>
      <c r="L163" s="58" t="str">
        <f t="shared" si="106"/>
        <v>#### Preparation:
- GETing CC (/core-model-1-4:control-construct)
- searching CC for op-s of /v1/notify-withdrawn-approvals, storing operation-key 
  - from fc WithdrawnApprovalNotification,find random output fc-port, its op-c, corresponding http-c and tcp-c, store it
- POST /v1/notify-withdrawn-approvals with
  - all attributes according to set of chosen http-c, tcp-c and op-c
   -operation-key from above
   - reasonable parameter but subscriber-protocol attribute with random dummy value (complying the specification)
- From retrieved CC in step 1: also search CC for output fc-port of ServiceRequestCausesLoggingRequest, 
its corresponding op-c, http-c and tcp-c, storing them for later verification request. 
- also from ServiceRequestCausesLtpUpdateRequest, 
find output fc-port , its op-c, http-c and tcp-c of ALT, store them
   - Before POSTting sampling request ,/v1/notify-withdrawn-approvals 
   - GET EaTL/CC (while using IP and port from above)
     - search CC for op-c of /v1/list-records-of-flow, storing operation-key</v>
      </c>
      <c r="M163" s="67"/>
      <c r="N163" s="67"/>
    </row>
    <row r="164" spans="1:14" ht="135" x14ac:dyDescent="0.25">
      <c r="A164" s="67"/>
      <c r="B164" s="21"/>
      <c r="C164" s="40" t="s">
        <v>246</v>
      </c>
      <c r="D164" s="40" t="s">
        <v>246</v>
      </c>
      <c r="E164" s="67"/>
      <c r="F164" s="67"/>
      <c r="G164" s="67"/>
      <c r="H164" s="67"/>
      <c r="I164" s="40" t="s">
        <v>246</v>
      </c>
      <c r="J164" s="40" t="s">
        <v>246</v>
      </c>
      <c r="K164" s="40" t="s">
        <v>246</v>
      </c>
      <c r="L164" s="40" t="s">
        <v>246</v>
      </c>
      <c r="M164" s="67"/>
      <c r="N164" s="67"/>
    </row>
    <row r="165" spans="1:14" ht="60" x14ac:dyDescent="0.25">
      <c r="A165" s="67"/>
      <c r="B165" s="21"/>
      <c r="C165" s="33" t="s">
        <v>170</v>
      </c>
      <c r="D165" s="33" t="s">
        <v>179</v>
      </c>
      <c r="E165" s="67"/>
      <c r="F165" s="67"/>
      <c r="G165" s="67"/>
      <c r="H165" s="67"/>
      <c r="I165" s="33" t="s">
        <v>260</v>
      </c>
      <c r="J165" s="33" t="s">
        <v>269</v>
      </c>
      <c r="K165" s="33" t="s">
        <v>275</v>
      </c>
      <c r="L165" s="33" t="s">
        <v>279</v>
      </c>
      <c r="M165" s="67"/>
      <c r="N165" s="67"/>
    </row>
    <row r="166" spans="1:14" ht="75" x14ac:dyDescent="0.25">
      <c r="A166" s="67"/>
      <c r="B166" s="21"/>
      <c r="C166" s="35" t="s">
        <v>117</v>
      </c>
      <c r="D166" s="35" t="s">
        <v>117</v>
      </c>
      <c r="E166" s="67"/>
      <c r="F166" s="67"/>
      <c r="G166" s="67"/>
      <c r="H166" s="67"/>
      <c r="I166" s="35" t="s">
        <v>117</v>
      </c>
      <c r="J166" s="35" t="s">
        <v>117</v>
      </c>
      <c r="K166" s="35" t="s">
        <v>117</v>
      </c>
      <c r="L166" s="35" t="s">
        <v>117</v>
      </c>
      <c r="M166" s="67"/>
      <c r="N166" s="67"/>
    </row>
    <row r="167" spans="1:14" x14ac:dyDescent="0.25">
      <c r="A167" s="67"/>
      <c r="B167" s="21"/>
      <c r="C167" s="48" t="s">
        <v>124</v>
      </c>
      <c r="D167" s="48" t="s">
        <v>253</v>
      </c>
      <c r="E167" s="67"/>
      <c r="F167" s="67"/>
      <c r="G167" s="67"/>
      <c r="H167" s="67"/>
      <c r="I167" s="48" t="s">
        <v>261</v>
      </c>
      <c r="J167" s="48" t="s">
        <v>270</v>
      </c>
      <c r="K167" s="48" t="s">
        <v>270</v>
      </c>
      <c r="L167" s="48" t="s">
        <v>270</v>
      </c>
      <c r="M167" s="67"/>
      <c r="N167" s="67"/>
    </row>
    <row r="168" spans="1:14" ht="30" x14ac:dyDescent="0.25">
      <c r="A168" s="67"/>
      <c r="B168" s="21"/>
      <c r="C168" s="41" t="s">
        <v>93</v>
      </c>
      <c r="D168" s="41" t="s">
        <v>93</v>
      </c>
      <c r="E168" s="67"/>
      <c r="F168" s="67"/>
      <c r="G168" s="67"/>
      <c r="H168" s="67"/>
      <c r="I168" s="41" t="s">
        <v>93</v>
      </c>
      <c r="J168" s="41" t="s">
        <v>93</v>
      </c>
      <c r="K168" s="41" t="s">
        <v>93</v>
      </c>
      <c r="L168" s="41" t="s">
        <v>93</v>
      </c>
      <c r="M168" s="67"/>
      <c r="N168" s="67"/>
    </row>
    <row r="169" spans="1:14" ht="390" x14ac:dyDescent="0.25">
      <c r="A169" s="67"/>
      <c r="B169" s="21"/>
      <c r="C169" s="58" t="str">
        <f>C$5&amp;CONCATENATE(" but new-application-address attribute with random dummy value (complying the specification)")&amp;CONCATENATE("
- From retrieved CC in step 1: also search CC for output fc-port of ServiceRequestCausesLoggingRequest, 
its corresponding op-c, http-c and tcp-c, storing them for later verification request. ")&amp;CONCATENATE("
- also from ServiceRequestCausesLtpUpdateRequest, 
find output fc-port , its op-c, http-c and tcp-c of ALT, store them
   - Before POSTting sampling request ,",C$3," 
   - GET EaTL/CC (while using IP and port from above)
     - search CC for op-c of /v1/list-records-of-flow, storing operation-key")</f>
        <v>#### Preparation:
- GETing CC (/core-model-1-4:control-construct)
- searching CC for op-s of /v1/bequeath-your-data-and-die, storing operation-key
- from fc PromptForBequeathingDataCausesTransferOfListOfAlreadyRegisteredApplications, find random output fc-port, its op-c, corresponding http-c and tcp-c, store them
- POST /v1/bequeath-your-data-and-die with
   -  new-application-name and new-release-number attributes from above chosen values
   - new-application-protocol, new-application-address and new-application-port with random generated dummy values (assure sufficiently high probability that set does not exist!)
   -operation-key from above
   - reasonable parameter but new-application-address attribute with random dummy value (complying the specification)
- From retrieved CC in step 1: also search CC for output fc-port of ServiceRequestCausesLoggingRequest, 
its corresponding op-c, http-c and tcp-c, storing them for later verification request. 
- also from ServiceRequestCausesLtpUpdateRequest, 
find output fc-port , its op-c, http-c and tcp-c of ALT, store them
   - Before POSTting sampling request ,/v1/bequeath-your-data-and-die 
   - GET EaTL/CC (while using IP and port from above)
     - search CC for op-c of /v1/list-records-of-flow, storing operation-key</v>
      </c>
      <c r="D169" s="58" t="str">
        <f>D$5&amp;CONCATENATE(" but operation-client-update-operation attribute with random dummy value (complying the specification)")&amp;CONCATENATE("
- From retrieved CC in step 1: also search CC for output fc-port of ServiceRequestCausesLoggingRequest, 
its corresponding op-c, http-c and tcp-c, storing them for later verification request. ")&amp;CONCATENATE("
- also from ServiceRequestCausesLtpUpdateRequest, 
find output fc-port , its op-c, http-c and tcp-c of ALT, store them
   - Before POSTting sampling request ,",D$3," 
   - GET EaTL/CC (while using IP and port from above)
     - search CC for op-c of /v1/list-records-of-flow, storing operation-key")</f>
        <v>#### Preparation:
- GETing CC (/core-model-1-4:control-construct)
- searching CC for op-s of /v1/register-application
- from fc ServerReplacementBroadcast, find random output fc-port, its op-c , corresponding http-c and tcp-c
- from fc OperationUpdateBroadcast and TypeApprovalCausesRequestForEmbedding, find corresponding  op-c for http-c found in above step
- POST /v1/register-application with
  - all attributes according to chosen set of http-c, tcp-c and op-c
   - reasonable parameter but operation-client-update-operation attribute with random dummy value (complying the specification)
- From retrieved CC in step 1: also search CC for output fc-port of ServiceRequestCausesLoggingRequest, 
its corresponding op-c, http-c and tcp-c, storing them for later verification request. 
- also from ServiceRequestCausesLtpUpdateRequest, 
find output fc-port , its op-c, http-c and tcp-c of ALT, store them
   - Before POSTting sampling request ,/v1/register-application 
   - GET EaTL/CC (while using IP and port from above)
     - search CC for op-c of /v1/list-records-of-flow, storing operation-key</v>
      </c>
      <c r="E169" s="67"/>
      <c r="F169" s="67"/>
      <c r="G169" s="67"/>
      <c r="H169" s="67"/>
      <c r="I169" s="58" t="str">
        <f>I$5&amp;CONCATENATE(" but approval-application-address attribute with random dummy value (complying the specification)")&amp;CONCATENATE("
- From retrieved CC in step 1: also search CC for output fc-port of ServiceRequestCausesLoggingRequest, 
its corresponding op-c, http-c and tcp-c, storing them for later verification request. ")&amp;CONCATENATE("
- also from ServiceRequestCausesLtpUpdateRequest, 
find output fc-port , its op-c, http-c and tcp-c of ALT, store them
   - Before POSTting sampling request ,",I$3," 
   - GET EaTL/CC (while using IP and port from above)
     - search CC for op-c of /v1/list-records-of-flow, storing operation-key")</f>
        <v>#### Preparation:
- GETing CC (/core-model-1-4:control-construct)
- searching CC for op-s of /v1/inquire-application-type-approvals, storing operation-key 
  - from fc RegistrationCausesInquiryForApplicationTypeApproval,find random output fc-port, its op-c, corresponding http-c and tcp-c, store it
- POST /v1/inquire-application-type-approvals with
  - all attributes according to set of chosen http-c, tcp-c and op-c
   -operation-key from above
   - reasonable parameter but approval-application-address attribute with random dummy value (complying the specification)
- From retrieved CC in step 1: also search CC for output fc-port of ServiceRequestCausesLoggingRequest, 
its corresponding op-c, http-c and tcp-c, storing them for later verification request. 
- also from ServiceRequestCausesLtpUpdateRequest, 
find output fc-port , its op-c, http-c and tcp-c of ALT, store them
   - Before POSTting sampling request ,/v1/inquire-application-type-approvals 
   - GET EaTL/CC (while using IP and port from above)
     - search CC for op-c of /v1/list-records-of-flow, storing operation-key</v>
      </c>
      <c r="J169" s="58" t="str">
        <f>J$5&amp;CONCATENATE(" but subscriber-address attribute with random dummy value (complying the specification)")&amp;CONCATENATE("
- From retrieved CC in step 1: also search CC for output fc-port of ServiceRequestCausesLoggingRequest, 
its corresponding op-c, http-c and tcp-c, storing them for later verification request. ")&amp;CONCATENATE("
- also from ServiceRequestCausesLtpUpdateRequest, 
find output fc-port , its op-c, http-c and tcp-c of ALT, store them
   - Before POSTting sampling request ,",J$3," 
   - GET EaTL/CC (while using IP and port from above)
     - search CC for op-c of /v1/list-records-of-flow, storing operation-key")</f>
        <v>#### Preparation:
- GETing CC (/core-model-1-4:control-construct)
- searching CC for op-s of /v1/notify-deregistrations, storing operation-key 
  - from fc DeregistrationNotification,find random output fc-port, its op-c, corresponding http-c and tcp-c, store it
- POST /v1/notify-deregistrations with
  - all attributes according to set of chosen http-c, tcp-c and op-c
   -operation-key from above
   - reasonable parameter but subscriber-address attribute with random dummy value (complying the specification)
- From retrieved CC in step 1: also search CC for output fc-port of ServiceRequestCausesLoggingRequest, 
its corresponding op-c, http-c and tcp-c, storing them for later verification request. 
- also from ServiceRequestCausesLtpUpdateRequest, 
find output fc-port , its op-c, http-c and tcp-c of ALT, store them
   - Before POSTting sampling request ,/v1/notify-deregistrations 
   - GET EaTL/CC (while using IP and port from above)
     - search CC for op-c of /v1/list-records-of-flow, storing operation-key</v>
      </c>
      <c r="K169" s="58" t="str">
        <f t="shared" ref="K169:L169" si="107">K$5&amp;CONCATENATE(" but subscriber-address attribute with random dummy value (complying the specification)")&amp;CONCATENATE("
- From retrieved CC in step 1: also search CC for output fc-port of ServiceRequestCausesLoggingRequest, 
its corresponding op-c, http-c and tcp-c, storing them for later verification request. ")&amp;CONCATENATE("
- also from ServiceRequestCausesLtpUpdateRequest, 
find output fc-port , its op-c, http-c and tcp-c of ALT, store them
   - Before POSTting sampling request ,",K$3," 
   - GET EaTL/CC (while using IP and port from above)
     - search CC for op-c of /v1/list-records-of-flow, storing operation-key")</f>
        <v>#### Preparation:
- GETing CC (/core-model-1-4:control-construct)
- searching CC for op-s of /v1/notify-approvals, storing operation-key 
  - from fc ApprovalNotification,find random output fc-port, its op-c, corresponding http-c and tcp-c, store it
- POST /v1/notify-approvals with
  - all attributes according to set of chosen http-c, tcp-c and op-c
   -operation-key from above
   - reasonable parameter but subscriber-address attribute with random dummy value (complying the specification)
- From retrieved CC in step 1: also search CC for output fc-port of ServiceRequestCausesLoggingRequest, 
its corresponding op-c, http-c and tcp-c, storing them for later verification request. 
- also from ServiceRequestCausesLtpUpdateRequest, 
find output fc-port , its op-c, http-c and tcp-c of ALT, store them
   - Before POSTting sampling request ,/v1/notify-approvals 
   - GET EaTL/CC (while using IP and port from above)
     - search CC for op-c of /v1/list-records-of-flow, storing operation-key</v>
      </c>
      <c r="L169" s="58" t="str">
        <f t="shared" si="107"/>
        <v>#### Preparation:
- GETing CC (/core-model-1-4:control-construct)
- searching CC for op-s of /v1/notify-withdrawn-approvals, storing operation-key 
  - from fc WithdrawnApprovalNotification,find random output fc-port, its op-c, corresponding http-c and tcp-c, store it
- POST /v1/notify-withdrawn-approvals with
  - all attributes according to set of chosen http-c, tcp-c and op-c
   -operation-key from above
   - reasonable parameter but subscriber-address attribute with random dummy value (complying the specification)
- From retrieved CC in step 1: also search CC for output fc-port of ServiceRequestCausesLoggingRequest, 
its corresponding op-c, http-c and tcp-c, storing them for later verification request. 
- also from ServiceRequestCausesLtpUpdateRequest, 
find output fc-port , its op-c, http-c and tcp-c of ALT, store them
   - Before POSTting sampling request ,/v1/notify-withdrawn-approvals 
   - GET EaTL/CC (while using IP and port from above)
     - search CC for op-c of /v1/list-records-of-flow, storing operation-key</v>
      </c>
      <c r="M169" s="67"/>
      <c r="N169" s="67"/>
    </row>
    <row r="170" spans="1:14" ht="135" x14ac:dyDescent="0.25">
      <c r="A170" s="67"/>
      <c r="B170" s="21"/>
      <c r="C170" s="40" t="s">
        <v>246</v>
      </c>
      <c r="D170" s="40" t="s">
        <v>246</v>
      </c>
      <c r="E170" s="67"/>
      <c r="F170" s="67"/>
      <c r="G170" s="67"/>
      <c r="H170" s="67"/>
      <c r="I170" s="40" t="s">
        <v>246</v>
      </c>
      <c r="J170" s="40" t="s">
        <v>246</v>
      </c>
      <c r="K170" s="40" t="s">
        <v>246</v>
      </c>
      <c r="L170" s="40" t="s">
        <v>246</v>
      </c>
      <c r="M170" s="67"/>
      <c r="N170" s="67"/>
    </row>
    <row r="171" spans="1:14" ht="60" x14ac:dyDescent="0.25">
      <c r="A171" s="67"/>
      <c r="B171" s="21"/>
      <c r="C171" s="33" t="s">
        <v>119</v>
      </c>
      <c r="D171" s="33" t="s">
        <v>179</v>
      </c>
      <c r="E171" s="67"/>
      <c r="F171" s="67"/>
      <c r="G171" s="67"/>
      <c r="H171" s="67"/>
      <c r="I171" s="33" t="s">
        <v>262</v>
      </c>
      <c r="J171" s="33" t="s">
        <v>271</v>
      </c>
      <c r="K171" s="33" t="s">
        <v>276</v>
      </c>
      <c r="L171" s="33" t="s">
        <v>280</v>
      </c>
      <c r="M171" s="67"/>
      <c r="N171" s="67"/>
    </row>
    <row r="172" spans="1:14" ht="75" x14ac:dyDescent="0.25">
      <c r="A172" s="67"/>
      <c r="B172" s="21"/>
      <c r="C172" s="35" t="s">
        <v>117</v>
      </c>
      <c r="D172" s="35" t="s">
        <v>117</v>
      </c>
      <c r="E172" s="67"/>
      <c r="F172" s="67"/>
      <c r="G172" s="67"/>
      <c r="H172" s="67"/>
      <c r="I172" s="35" t="s">
        <v>117</v>
      </c>
      <c r="J172" s="35" t="s">
        <v>117</v>
      </c>
      <c r="K172" s="35" t="s">
        <v>117</v>
      </c>
      <c r="L172" s="35" t="s">
        <v>117</v>
      </c>
      <c r="M172" s="67"/>
      <c r="N172" s="67"/>
    </row>
    <row r="173" spans="1:14" x14ac:dyDescent="0.25">
      <c r="A173" s="67"/>
      <c r="B173" s="21"/>
      <c r="C173" s="48" t="s">
        <v>125</v>
      </c>
      <c r="D173" s="48" t="s">
        <v>254</v>
      </c>
      <c r="E173" s="67"/>
      <c r="F173" s="67"/>
      <c r="G173" s="67"/>
      <c r="H173" s="67"/>
      <c r="I173" s="48" t="s">
        <v>263</v>
      </c>
      <c r="J173" s="48" t="s">
        <v>272</v>
      </c>
      <c r="K173" s="48" t="s">
        <v>272</v>
      </c>
      <c r="L173" s="48" t="s">
        <v>272</v>
      </c>
      <c r="M173" s="67"/>
      <c r="N173" s="67"/>
    </row>
    <row r="174" spans="1:14" ht="30" x14ac:dyDescent="0.25">
      <c r="A174" s="67"/>
      <c r="B174" s="21"/>
      <c r="C174" s="41" t="s">
        <v>93</v>
      </c>
      <c r="D174" s="41" t="s">
        <v>93</v>
      </c>
      <c r="E174" s="67"/>
      <c r="F174" s="67"/>
      <c r="G174" s="67"/>
      <c r="H174" s="67"/>
      <c r="I174" s="41" t="s">
        <v>93</v>
      </c>
      <c r="J174" s="41" t="s">
        <v>93</v>
      </c>
      <c r="K174" s="41" t="s">
        <v>93</v>
      </c>
      <c r="L174" s="41" t="s">
        <v>93</v>
      </c>
      <c r="M174" s="67"/>
      <c r="N174" s="67"/>
    </row>
    <row r="175" spans="1:14" ht="390" x14ac:dyDescent="0.25">
      <c r="A175" s="67"/>
      <c r="B175" s="21"/>
      <c r="C175" s="58" t="str">
        <f>C$5&amp;CONCATENATE(" but new-application-port attribute with random dummy value (complying the specification)")&amp;CONCATENATE("
- From retrieved CC in step 1: also search CC for output fc-port of ServiceRequestCausesLoggingRequest, 
its corresponding op-c, http-c and tcp-c, storing them for later verification request. ")&amp;CONCATENATE("
- also from ServiceRequestCausesLtpUpdateRequest, 
find output fc-port , its op-c, http-c and tcp-c of ALT, store them
   - Before POSTting sampling request ,",C$3," 
   - GET EaTL/CC (while using IP and port from above)
     - search CC for op-c of /v1/list-records-of-flow, storing operation-key")</f>
        <v>#### Preparation:
- GETing CC (/core-model-1-4:control-construct)
- searching CC for op-s of /v1/bequeath-your-data-and-die, storing operation-key
- from fc PromptForBequeathingDataCausesTransferOfListOfAlreadyRegisteredApplications, find random output fc-port, its op-c, corresponding http-c and tcp-c, store them
- POST /v1/bequeath-your-data-and-die with
   -  new-application-name and new-release-number attributes from above chosen values
   - new-application-protocol, new-application-address and new-application-port with random generated dummy values (assure sufficiently high probability that set does not exist!)
   -operation-key from above
   - reasonable parameter but new-application-port attribute with random dummy value (complying the specification)
- From retrieved CC in step 1: also search CC for output fc-port of ServiceRequestCausesLoggingRequest, 
its corresponding op-c, http-c and tcp-c, storing them for later verification request. 
- also from ServiceRequestCausesLtpUpdateRequest, 
find output fc-port , its op-c, http-c and tcp-c of ALT, store them
   - Before POSTting sampling request ,/v1/bequeath-your-data-and-die 
   - GET EaTL/CC (while using IP and port from above)
     - search CC for op-c of /v1/list-records-of-flow, storing operation-key</v>
      </c>
      <c r="D175" s="58" t="str">
        <f>D$5&amp;CONCATENATE(" but tcp-server-list (each attribute inside object) with random dummy value (complying the specification)")&amp;CONCATENATE("
- From retrieved CC in step 1: also search CC for output fc-port of ServiceRequestCausesLoggingRequest, 
its corresponding op-c, http-c and tcp-c, storing them for later verification request. ")&amp;CONCATENATE("
- also from ServiceRequestCausesLtpUpdateRequest, 
find output fc-port , its op-c, http-c and tcp-c of ALT, store them
   - Before POSTting sampling request ,",D$3," 
   - GET EaTL/CC (while using IP and port from above)
     - search CC for op-c of /v1/list-records-of-flow, storing operation-key")</f>
        <v>#### Preparation:
- GETing CC (/core-model-1-4:control-construct)
- searching CC for op-s of /v1/register-application
- from fc ServerReplacementBroadcast, find random output fc-port, its op-c , corresponding http-c and tcp-c
- from fc OperationUpdateBroadcast and TypeApprovalCausesRequestForEmbedding, find corresponding  op-c for http-c found in above step
- POST /v1/register-application with
  - all attributes according to chosen set of http-c, tcp-c and op-c
   - reasonable parameter but tcp-server-list (each attribute inside object) with random dummy value (complying the specification)
- From retrieved CC in step 1: also search CC for output fc-port of ServiceRequestCausesLoggingRequest, 
its corresponding op-c, http-c and tcp-c, storing them for later verification request. 
- also from ServiceRequestCausesLtpUpdateRequest, 
find output fc-port , its op-c, http-c and tcp-c of ALT, store them
   - Before POSTting sampling request ,/v1/register-application 
   - GET EaTL/CC (while using IP and port from above)
     - search CC for op-c of /v1/list-records-of-flow, storing operation-key</v>
      </c>
      <c r="E175" s="67"/>
      <c r="F175" s="67"/>
      <c r="G175" s="67"/>
      <c r="H175" s="67"/>
      <c r="I175" s="58" t="str">
        <f>I$5&amp;CONCATENATE(" but approval-application-port attribute with random dummy value (complying the specification)")&amp;CONCATENATE("
- From retrieved CC in step 1: also search CC for output fc-port of ServiceRequestCausesLoggingRequest, 
its corresponding op-c, http-c and tcp-c, storing them for later verification request. ")&amp;CONCATENATE("
- also from ServiceRequestCausesLtpUpdateRequest, 
find output fc-port , its op-c, http-c and tcp-c of ALT, store them
   - Before POSTting sampling request ,",I$3," 
   - GET EaTL/CC (while using IP and port from above)
     - search CC for op-c of /v1/list-records-of-flow, storing operation-key")</f>
        <v>#### Preparation:
- GETing CC (/core-model-1-4:control-construct)
- searching CC for op-s of /v1/inquire-application-type-approvals, storing operation-key 
  - from fc RegistrationCausesInquiryForApplicationTypeApproval,find random output fc-port, its op-c, corresponding http-c and tcp-c, store it
- POST /v1/inquire-application-type-approvals with
  - all attributes according to set of chosen http-c, tcp-c and op-c
   -operation-key from above
   - reasonable parameter but approval-application-port attribute with random dummy value (complying the specification)
- From retrieved CC in step 1: also search CC for output fc-port of ServiceRequestCausesLoggingRequest, 
its corresponding op-c, http-c and tcp-c, storing them for later verification request. 
- also from ServiceRequestCausesLtpUpdateRequest, 
find output fc-port , its op-c, http-c and tcp-c of ALT, store them
   - Before POSTting sampling request ,/v1/inquire-application-type-approvals 
   - GET EaTL/CC (while using IP and port from above)
     - search CC for op-c of /v1/list-records-of-flow, storing operation-key</v>
      </c>
      <c r="J175" s="58" t="str">
        <f>J$5&amp;CONCATENATE(" but subscriber-port attribute with random dummy value (complying the specification)")&amp;CONCATENATE("
- From retrieved CC in step 1: also search CC for output fc-port of ServiceRequestCausesLoggingRequest, 
its corresponding op-c, http-c and tcp-c, storing them for later verification request. ")&amp;CONCATENATE("
- also from ServiceRequestCausesLtpUpdateRequest, 
find output fc-port , its op-c, http-c and tcp-c of ALT, store them
   - Before POSTting sampling request ,",J$3," 
   - GET EaTL/CC (while using IP and port from above)
     - search CC for op-c of /v1/list-records-of-flow, storing operation-key")</f>
        <v>#### Preparation:
- GETing CC (/core-model-1-4:control-construct)
- searching CC for op-s of /v1/notify-deregistrations, storing operation-key 
  - from fc DeregistrationNotification,find random output fc-port, its op-c, corresponding http-c and tcp-c, store it
- POST /v1/notify-deregistrations with
  - all attributes according to set of chosen http-c, tcp-c and op-c
   -operation-key from above
   - reasonable parameter but subscriber-port attribute with random dummy value (complying the specification)
- From retrieved CC in step 1: also search CC for output fc-port of ServiceRequestCausesLoggingRequest, 
its corresponding op-c, http-c and tcp-c, storing them for later verification request. 
- also from ServiceRequestCausesLtpUpdateRequest, 
find output fc-port , its op-c, http-c and tcp-c of ALT, store them
   - Before POSTting sampling request ,/v1/notify-deregistrations 
   - GET EaTL/CC (while using IP and port from above)
     - search CC for op-c of /v1/list-records-of-flow, storing operation-key</v>
      </c>
      <c r="K175" s="58" t="str">
        <f t="shared" ref="K175:L175" si="108">K$5&amp;CONCATENATE(" but subscriber-port attribute with random dummy value (complying the specification)")&amp;CONCATENATE("
- From retrieved CC in step 1: also search CC for output fc-port of ServiceRequestCausesLoggingRequest, 
its corresponding op-c, http-c and tcp-c, storing them for later verification request. ")&amp;CONCATENATE("
- also from ServiceRequestCausesLtpUpdateRequest, 
find output fc-port , its op-c, http-c and tcp-c of ALT, store them
   - Before POSTting sampling request ,",K$3," 
   - GET EaTL/CC (while using IP and port from above)
     - search CC for op-c of /v1/list-records-of-flow, storing operation-key")</f>
        <v>#### Preparation:
- GETing CC (/core-model-1-4:control-construct)
- searching CC for op-s of /v1/notify-approvals, storing operation-key 
  - from fc ApprovalNotification,find random output fc-port, its op-c, corresponding http-c and tcp-c, store it
- POST /v1/notify-approvals with
  - all attributes according to set of chosen http-c, tcp-c and op-c
   -operation-key from above
   - reasonable parameter but subscriber-port attribute with random dummy value (complying the specification)
- From retrieved CC in step 1: also search CC for output fc-port of ServiceRequestCausesLoggingRequest, 
its corresponding op-c, http-c and tcp-c, storing them for later verification request. 
- also from ServiceRequestCausesLtpUpdateRequest, 
find output fc-port , its op-c, http-c and tcp-c of ALT, store them
   - Before POSTting sampling request ,/v1/notify-approvals 
   - GET EaTL/CC (while using IP and port from above)
     - search CC for op-c of /v1/list-records-of-flow, storing operation-key</v>
      </c>
      <c r="L175" s="58" t="str">
        <f t="shared" si="108"/>
        <v>#### Preparation:
- GETing CC (/core-model-1-4:control-construct)
- searching CC for op-s of /v1/notify-withdrawn-approvals, storing operation-key 
  - from fc WithdrawnApprovalNotification,find random output fc-port, its op-c, corresponding http-c and tcp-c, store it
- POST /v1/notify-withdrawn-approvals with
  - all attributes according to set of chosen http-c, tcp-c and op-c
   -operation-key from above
   - reasonable parameter but subscriber-port attribute with random dummy value (complying the specification)
- From retrieved CC in step 1: also search CC for output fc-port of ServiceRequestCausesLoggingRequest, 
its corresponding op-c, http-c and tcp-c, storing them for later verification request. 
- also from ServiceRequestCausesLtpUpdateRequest, 
find output fc-port , its op-c, http-c and tcp-c of ALT, store them
   - Before POSTting sampling request ,/v1/notify-withdrawn-approvals 
   - GET EaTL/CC (while using IP and port from above)
     - search CC for op-c of /v1/list-records-of-flow, storing operation-key</v>
      </c>
      <c r="M175" s="67"/>
      <c r="N175" s="67"/>
    </row>
    <row r="176" spans="1:14" ht="135" x14ac:dyDescent="0.25">
      <c r="A176" s="67"/>
      <c r="B176" s="21"/>
      <c r="C176" s="40" t="s">
        <v>246</v>
      </c>
      <c r="D176" s="40" t="s">
        <v>246</v>
      </c>
      <c r="E176" s="67"/>
      <c r="F176" s="67"/>
      <c r="G176" s="67"/>
      <c r="H176" s="67"/>
      <c r="I176" s="40" t="s">
        <v>246</v>
      </c>
      <c r="J176" s="40" t="s">
        <v>246</v>
      </c>
      <c r="K176" s="40" t="s">
        <v>246</v>
      </c>
      <c r="L176" s="40" t="s">
        <v>246</v>
      </c>
      <c r="M176" s="67"/>
      <c r="N176" s="67"/>
    </row>
    <row r="177" spans="1:15" ht="60" x14ac:dyDescent="0.25">
      <c r="A177" s="67"/>
      <c r="B177" s="21"/>
      <c r="C177" s="33" t="s">
        <v>121</v>
      </c>
      <c r="D177" s="33" t="s">
        <v>179</v>
      </c>
      <c r="E177" s="67"/>
      <c r="F177" s="67"/>
      <c r="G177" s="67"/>
      <c r="H177" s="67"/>
      <c r="I177" s="33" t="s">
        <v>262</v>
      </c>
      <c r="J177" s="33" t="s">
        <v>271</v>
      </c>
      <c r="K177" s="33" t="s">
        <v>276</v>
      </c>
      <c r="L177" s="33" t="s">
        <v>280</v>
      </c>
      <c r="M177" s="67"/>
      <c r="N177" s="67"/>
    </row>
    <row r="178" spans="1:15" ht="75" x14ac:dyDescent="0.25">
      <c r="A178" s="67"/>
      <c r="B178" s="21"/>
      <c r="C178" s="35" t="s">
        <v>117</v>
      </c>
      <c r="D178" s="35" t="s">
        <v>117</v>
      </c>
      <c r="E178" s="67"/>
      <c r="F178" s="67"/>
      <c r="G178" s="67"/>
      <c r="H178" s="67"/>
      <c r="I178" s="35" t="s">
        <v>117</v>
      </c>
      <c r="J178" s="35" t="s">
        <v>117</v>
      </c>
      <c r="K178" s="35" t="s">
        <v>117</v>
      </c>
      <c r="L178" s="35" t="s">
        <v>117</v>
      </c>
      <c r="M178" s="67"/>
      <c r="N178" s="67"/>
    </row>
    <row r="179" spans="1:15" ht="30" x14ac:dyDescent="0.25">
      <c r="A179" s="71" t="s">
        <v>24</v>
      </c>
      <c r="B179" s="20" t="s">
        <v>102</v>
      </c>
      <c r="C179" s="38" t="s">
        <v>102</v>
      </c>
      <c r="D179" s="38" t="s">
        <v>102</v>
      </c>
      <c r="E179" s="38" t="s">
        <v>102</v>
      </c>
      <c r="F179" s="38" t="s">
        <v>102</v>
      </c>
      <c r="G179" s="38" t="s">
        <v>102</v>
      </c>
      <c r="H179" s="38" t="s">
        <v>102</v>
      </c>
      <c r="I179" s="38" t="s">
        <v>102</v>
      </c>
      <c r="J179" s="38" t="s">
        <v>102</v>
      </c>
      <c r="K179" s="38" t="s">
        <v>102</v>
      </c>
      <c r="L179" s="38" t="s">
        <v>102</v>
      </c>
      <c r="M179" s="38" t="s">
        <v>102</v>
      </c>
      <c r="N179" s="38" t="s">
        <v>102</v>
      </c>
    </row>
    <row r="180" spans="1:15" x14ac:dyDescent="0.25">
      <c r="A180" s="71"/>
      <c r="B180" s="21"/>
      <c r="C180" s="55" t="s">
        <v>112</v>
      </c>
      <c r="D180" s="55" t="s">
        <v>112</v>
      </c>
      <c r="E180" t="s">
        <v>281</v>
      </c>
      <c r="F180" s="55" t="s">
        <v>112</v>
      </c>
      <c r="G180" s="55" t="s">
        <v>112</v>
      </c>
      <c r="H180" s="55" t="s">
        <v>112</v>
      </c>
      <c r="I180" s="55" t="s">
        <v>112</v>
      </c>
      <c r="J180" s="55" t="s">
        <v>112</v>
      </c>
      <c r="K180" s="55" t="s">
        <v>112</v>
      </c>
      <c r="L180" s="55" t="s">
        <v>112</v>
      </c>
      <c r="M180" s="55" t="s">
        <v>112</v>
      </c>
      <c r="N180" s="55" t="s">
        <v>112</v>
      </c>
      <c r="O180" s="55"/>
    </row>
    <row r="181" spans="1:15" ht="30" x14ac:dyDescent="0.25">
      <c r="A181" s="69"/>
      <c r="B181" s="21" t="s">
        <v>69</v>
      </c>
      <c r="C181" s="40" t="s">
        <v>112</v>
      </c>
      <c r="D181" s="40" t="s">
        <v>112</v>
      </c>
      <c r="E181" s="41" t="s">
        <v>93</v>
      </c>
      <c r="F181" s="40" t="s">
        <v>112</v>
      </c>
      <c r="G181" s="40" t="s">
        <v>112</v>
      </c>
      <c r="H181" s="40" t="s">
        <v>112</v>
      </c>
      <c r="I181" s="40" t="s">
        <v>112</v>
      </c>
      <c r="J181" s="40" t="s">
        <v>112</v>
      </c>
      <c r="K181" s="40" t="s">
        <v>112</v>
      </c>
      <c r="L181" s="40" t="s">
        <v>112</v>
      </c>
      <c r="M181" s="40" t="s">
        <v>112</v>
      </c>
      <c r="N181" s="40" t="s">
        <v>112</v>
      </c>
      <c r="O181" s="40"/>
    </row>
    <row r="182" spans="1:15" ht="210" x14ac:dyDescent="0.25">
      <c r="A182" s="69"/>
      <c r="B182" s="21" t="s">
        <v>103</v>
      </c>
      <c r="C182" s="40" t="s">
        <v>112</v>
      </c>
      <c r="D182" s="40" t="s">
        <v>112</v>
      </c>
      <c r="E182" s="32" t="s">
        <v>282</v>
      </c>
      <c r="F182" s="40" t="s">
        <v>112</v>
      </c>
      <c r="G182" s="40" t="s">
        <v>112</v>
      </c>
      <c r="H182" s="40" t="s">
        <v>112</v>
      </c>
      <c r="I182" s="40" t="s">
        <v>112</v>
      </c>
      <c r="J182" s="40" t="s">
        <v>112</v>
      </c>
      <c r="K182" s="40" t="s">
        <v>112</v>
      </c>
      <c r="L182" s="40" t="s">
        <v>112</v>
      </c>
      <c r="M182" s="40" t="s">
        <v>112</v>
      </c>
      <c r="N182" s="40" t="s">
        <v>112</v>
      </c>
      <c r="O182" s="40"/>
    </row>
    <row r="183" spans="1:15" ht="150" x14ac:dyDescent="0.25">
      <c r="A183" s="69"/>
      <c r="B183" s="21" t="s">
        <v>104</v>
      </c>
      <c r="C183" s="40" t="s">
        <v>112</v>
      </c>
      <c r="D183" s="40" t="s">
        <v>112</v>
      </c>
      <c r="E183" s="40" t="s">
        <v>283</v>
      </c>
      <c r="F183" s="40" t="s">
        <v>112</v>
      </c>
      <c r="G183" s="40" t="s">
        <v>112</v>
      </c>
      <c r="H183" s="40" t="s">
        <v>112</v>
      </c>
      <c r="I183" s="40" t="s">
        <v>112</v>
      </c>
      <c r="J183" s="40" t="s">
        <v>112</v>
      </c>
      <c r="K183" s="40" t="s">
        <v>112</v>
      </c>
      <c r="L183" s="40" t="s">
        <v>112</v>
      </c>
      <c r="M183" s="40" t="s">
        <v>112</v>
      </c>
      <c r="N183" s="40" t="s">
        <v>112</v>
      </c>
      <c r="O183" s="40"/>
    </row>
    <row r="184" spans="1:15" ht="30" x14ac:dyDescent="0.25">
      <c r="A184" s="69"/>
      <c r="B184" s="28" t="s">
        <v>75</v>
      </c>
      <c r="C184" s="40" t="s">
        <v>112</v>
      </c>
      <c r="D184" s="40" t="s">
        <v>112</v>
      </c>
      <c r="E184" s="46" t="s">
        <v>45</v>
      </c>
      <c r="F184" s="40" t="s">
        <v>112</v>
      </c>
      <c r="G184" s="40" t="s">
        <v>112</v>
      </c>
      <c r="H184" s="40" t="s">
        <v>112</v>
      </c>
      <c r="I184" s="40" t="s">
        <v>112</v>
      </c>
      <c r="J184" s="40" t="s">
        <v>112</v>
      </c>
      <c r="K184" s="40" t="s">
        <v>112</v>
      </c>
      <c r="L184" s="40" t="s">
        <v>112</v>
      </c>
      <c r="M184" s="40" t="s">
        <v>112</v>
      </c>
      <c r="N184" s="40" t="s">
        <v>112</v>
      </c>
      <c r="O184" s="40"/>
    </row>
    <row r="185" spans="1:15" ht="75" x14ac:dyDescent="0.25">
      <c r="A185" s="4"/>
      <c r="B185" s="26" t="s">
        <v>79</v>
      </c>
      <c r="C185" s="40" t="s">
        <v>112</v>
      </c>
      <c r="D185" s="40" t="s">
        <v>112</v>
      </c>
      <c r="E185" s="35" t="s">
        <v>117</v>
      </c>
      <c r="F185" s="40" t="s">
        <v>112</v>
      </c>
      <c r="G185" s="40" t="s">
        <v>112</v>
      </c>
      <c r="H185" s="40" t="s">
        <v>112</v>
      </c>
      <c r="I185" s="40" t="s">
        <v>112</v>
      </c>
      <c r="J185" s="40" t="s">
        <v>112</v>
      </c>
      <c r="K185" s="40" t="s">
        <v>112</v>
      </c>
      <c r="L185" s="40" t="s">
        <v>112</v>
      </c>
      <c r="M185" s="40" t="s">
        <v>112</v>
      </c>
      <c r="N185" s="40" t="s">
        <v>112</v>
      </c>
      <c r="O185" s="40"/>
    </row>
    <row r="186" spans="1:15" ht="30" x14ac:dyDescent="0.25">
      <c r="A186" s="71" t="s">
        <v>25</v>
      </c>
      <c r="B186" s="20" t="s">
        <v>105</v>
      </c>
      <c r="C186" s="38" t="s">
        <v>105</v>
      </c>
      <c r="D186" s="38" t="s">
        <v>105</v>
      </c>
      <c r="E186" s="38" t="s">
        <v>105</v>
      </c>
      <c r="F186" s="38" t="s">
        <v>105</v>
      </c>
      <c r="G186" s="38" t="s">
        <v>105</v>
      </c>
      <c r="H186" s="38" t="s">
        <v>105</v>
      </c>
      <c r="I186" s="38" t="s">
        <v>105</v>
      </c>
      <c r="J186" s="38" t="s">
        <v>105</v>
      </c>
      <c r="K186" s="38" t="s">
        <v>105</v>
      </c>
      <c r="L186" s="38" t="s">
        <v>105</v>
      </c>
      <c r="M186" s="38" t="s">
        <v>105</v>
      </c>
      <c r="N186" s="38" t="s">
        <v>105</v>
      </c>
    </row>
    <row r="187" spans="1:15" x14ac:dyDescent="0.25">
      <c r="A187" s="71"/>
      <c r="B187" s="21"/>
      <c r="C187" s="55" t="s">
        <v>112</v>
      </c>
      <c r="D187" s="67" t="s">
        <v>249</v>
      </c>
      <c r="E187" t="s">
        <v>112</v>
      </c>
      <c r="F187" s="67" t="s">
        <v>232</v>
      </c>
      <c r="G187" s="40" t="s">
        <v>112</v>
      </c>
      <c r="H187" s="40" t="s">
        <v>112</v>
      </c>
      <c r="I187" s="40" t="s">
        <v>112</v>
      </c>
      <c r="J187" s="67" t="s">
        <v>264</v>
      </c>
      <c r="K187" s="67" t="s">
        <v>264</v>
      </c>
      <c r="L187" s="67" t="s">
        <v>264</v>
      </c>
      <c r="M187" s="40" t="s">
        <v>112</v>
      </c>
      <c r="N187" s="40" t="s">
        <v>112</v>
      </c>
    </row>
    <row r="188" spans="1:15" ht="39.75" customHeight="1" x14ac:dyDescent="0.25">
      <c r="A188" s="69"/>
      <c r="B188" s="21" t="s">
        <v>69</v>
      </c>
      <c r="C188" s="40" t="s">
        <v>112</v>
      </c>
      <c r="D188" s="41" t="s">
        <v>93</v>
      </c>
      <c r="E188" t="s">
        <v>112</v>
      </c>
      <c r="F188" s="41" t="s">
        <v>93</v>
      </c>
      <c r="G188" s="40" t="s">
        <v>112</v>
      </c>
      <c r="H188" s="40" t="s">
        <v>112</v>
      </c>
      <c r="I188" s="40" t="s">
        <v>112</v>
      </c>
      <c r="J188" s="41" t="s">
        <v>93</v>
      </c>
      <c r="K188" s="41" t="s">
        <v>93</v>
      </c>
      <c r="L188" s="41" t="s">
        <v>93</v>
      </c>
      <c r="M188" s="40" t="s">
        <v>112</v>
      </c>
      <c r="N188" s="40" t="s">
        <v>112</v>
      </c>
    </row>
    <row r="189" spans="1:15" ht="255" x14ac:dyDescent="0.25">
      <c r="A189" s="69"/>
      <c r="B189" s="21" t="s">
        <v>103</v>
      </c>
      <c r="C189" s="40" t="s">
        <v>112</v>
      </c>
      <c r="D189" s="32" t="s">
        <v>284</v>
      </c>
      <c r="E189" t="s">
        <v>112</v>
      </c>
      <c r="F189" s="32" t="s">
        <v>286</v>
      </c>
      <c r="G189" s="40" t="s">
        <v>289</v>
      </c>
      <c r="H189" s="40" t="s">
        <v>289</v>
      </c>
      <c r="I189" s="40" t="s">
        <v>289</v>
      </c>
      <c r="J189" s="32" t="s">
        <v>290</v>
      </c>
      <c r="K189" s="32" t="s">
        <v>291</v>
      </c>
      <c r="L189" s="32" t="s">
        <v>292</v>
      </c>
      <c r="M189" s="40" t="s">
        <v>289</v>
      </c>
      <c r="N189" s="40" t="s">
        <v>289</v>
      </c>
    </row>
    <row r="190" spans="1:15" ht="150" x14ac:dyDescent="0.25">
      <c r="A190" s="69"/>
      <c r="B190" s="21" t="s">
        <v>106</v>
      </c>
      <c r="C190" s="40" t="s">
        <v>112</v>
      </c>
      <c r="D190" s="40" t="s">
        <v>285</v>
      </c>
      <c r="E190" t="s">
        <v>112</v>
      </c>
      <c r="F190" s="40" t="s">
        <v>285</v>
      </c>
      <c r="G190" s="40" t="s">
        <v>112</v>
      </c>
      <c r="H190" s="40" t="s">
        <v>112</v>
      </c>
      <c r="I190" s="40" t="s">
        <v>112</v>
      </c>
      <c r="J190" s="40" t="s">
        <v>285</v>
      </c>
      <c r="K190" s="40" t="s">
        <v>285</v>
      </c>
      <c r="L190" s="40" t="s">
        <v>285</v>
      </c>
      <c r="M190" s="40" t="s">
        <v>112</v>
      </c>
      <c r="N190" s="40" t="s">
        <v>112</v>
      </c>
    </row>
    <row r="191" spans="1:15" ht="75" x14ac:dyDescent="0.25">
      <c r="A191" s="69"/>
      <c r="B191" s="28" t="s">
        <v>75</v>
      </c>
      <c r="C191" s="54" t="s">
        <v>112</v>
      </c>
      <c r="D191" s="33" t="s">
        <v>176</v>
      </c>
      <c r="E191" t="s">
        <v>112</v>
      </c>
      <c r="F191" s="33" t="s">
        <v>176</v>
      </c>
      <c r="G191" s="40" t="s">
        <v>112</v>
      </c>
      <c r="H191" s="40" t="s">
        <v>112</v>
      </c>
      <c r="I191" s="40" t="s">
        <v>112</v>
      </c>
      <c r="J191" s="33" t="s">
        <v>202</v>
      </c>
      <c r="K191" s="33" t="s">
        <v>202</v>
      </c>
      <c r="L191" s="33" t="s">
        <v>202</v>
      </c>
      <c r="M191" s="40" t="s">
        <v>112</v>
      </c>
      <c r="N191" s="40" t="s">
        <v>112</v>
      </c>
    </row>
    <row r="192" spans="1:15" ht="75" x14ac:dyDescent="0.25">
      <c r="A192" s="5"/>
      <c r="B192" s="26" t="s">
        <v>79</v>
      </c>
      <c r="C192" s="40" t="s">
        <v>112</v>
      </c>
      <c r="D192" s="35" t="s">
        <v>117</v>
      </c>
      <c r="E192" t="s">
        <v>112</v>
      </c>
      <c r="F192" s="35" t="s">
        <v>228</v>
      </c>
      <c r="G192" s="40" t="s">
        <v>112</v>
      </c>
      <c r="H192" s="40" t="s">
        <v>112</v>
      </c>
      <c r="I192" s="40" t="s">
        <v>112</v>
      </c>
      <c r="J192" s="35" t="s">
        <v>117</v>
      </c>
      <c r="K192" s="35" t="s">
        <v>117</v>
      </c>
      <c r="L192" s="35" t="s">
        <v>117</v>
      </c>
      <c r="M192" s="40" t="s">
        <v>112</v>
      </c>
      <c r="N192" s="40" t="s">
        <v>112</v>
      </c>
    </row>
    <row r="193" spans="1:14" ht="30" x14ac:dyDescent="0.25">
      <c r="A193" s="71" t="s">
        <v>26</v>
      </c>
      <c r="B193" s="20" t="s">
        <v>107</v>
      </c>
      <c r="C193" s="38" t="s">
        <v>107</v>
      </c>
      <c r="D193" s="38" t="s">
        <v>107</v>
      </c>
      <c r="E193" s="38" t="s">
        <v>107</v>
      </c>
      <c r="F193" s="38" t="s">
        <v>107</v>
      </c>
      <c r="G193" s="38" t="s">
        <v>107</v>
      </c>
      <c r="H193" s="38" t="s">
        <v>107</v>
      </c>
      <c r="I193" s="38" t="s">
        <v>107</v>
      </c>
      <c r="J193" s="38" t="s">
        <v>107</v>
      </c>
      <c r="K193" s="38" t="s">
        <v>107</v>
      </c>
      <c r="L193" s="38" t="s">
        <v>107</v>
      </c>
      <c r="M193" s="38" t="s">
        <v>107</v>
      </c>
      <c r="N193" s="38" t="s">
        <v>107</v>
      </c>
    </row>
    <row r="194" spans="1:14" ht="30" x14ac:dyDescent="0.25">
      <c r="A194" s="69"/>
      <c r="B194" s="21" t="s">
        <v>69</v>
      </c>
      <c r="C194" s="40" t="s">
        <v>112</v>
      </c>
      <c r="D194" s="40" t="s">
        <v>112</v>
      </c>
      <c r="E194" s="40" t="s">
        <v>112</v>
      </c>
      <c r="F194" s="40" t="s">
        <v>112</v>
      </c>
      <c r="G194" s="40" t="s">
        <v>112</v>
      </c>
      <c r="H194" s="40" t="s">
        <v>112</v>
      </c>
      <c r="I194" s="40" t="s">
        <v>112</v>
      </c>
      <c r="J194" s="40" t="s">
        <v>112</v>
      </c>
      <c r="K194" s="40" t="s">
        <v>112</v>
      </c>
      <c r="L194" s="40" t="s">
        <v>112</v>
      </c>
      <c r="M194" s="40" t="s">
        <v>112</v>
      </c>
      <c r="N194" s="40" t="s">
        <v>112</v>
      </c>
    </row>
    <row r="195" spans="1:14" ht="135" x14ac:dyDescent="0.25">
      <c r="A195" s="69"/>
      <c r="B195" s="21" t="s">
        <v>103</v>
      </c>
      <c r="C195" s="40" t="s">
        <v>112</v>
      </c>
      <c r="D195" s="40" t="s">
        <v>112</v>
      </c>
      <c r="E195" s="40" t="s">
        <v>112</v>
      </c>
      <c r="F195" s="40" t="s">
        <v>112</v>
      </c>
      <c r="G195" s="40" t="s">
        <v>112</v>
      </c>
      <c r="H195" s="40" t="s">
        <v>112</v>
      </c>
      <c r="I195" s="40" t="s">
        <v>112</v>
      </c>
      <c r="J195" s="40" t="s">
        <v>112</v>
      </c>
      <c r="K195" s="40" t="s">
        <v>112</v>
      </c>
      <c r="L195" s="40" t="s">
        <v>112</v>
      </c>
      <c r="M195" s="40" t="s">
        <v>112</v>
      </c>
      <c r="N195" s="40" t="s">
        <v>112</v>
      </c>
    </row>
    <row r="196" spans="1:14" ht="150" x14ac:dyDescent="0.25">
      <c r="A196" s="69"/>
      <c r="B196" s="21" t="s">
        <v>108</v>
      </c>
      <c r="C196" s="40" t="s">
        <v>112</v>
      </c>
      <c r="D196" s="40" t="s">
        <v>112</v>
      </c>
      <c r="E196" s="40" t="s">
        <v>112</v>
      </c>
      <c r="F196" s="40" t="s">
        <v>112</v>
      </c>
      <c r="G196" s="40" t="s">
        <v>112</v>
      </c>
      <c r="H196" s="40" t="s">
        <v>112</v>
      </c>
      <c r="I196" s="40" t="s">
        <v>112</v>
      </c>
      <c r="J196" s="40" t="s">
        <v>112</v>
      </c>
      <c r="K196" s="40" t="s">
        <v>112</v>
      </c>
      <c r="L196" s="40" t="s">
        <v>112</v>
      </c>
      <c r="M196" s="40" t="s">
        <v>112</v>
      </c>
      <c r="N196" s="40" t="s">
        <v>112</v>
      </c>
    </row>
    <row r="197" spans="1:14" ht="30" x14ac:dyDescent="0.25">
      <c r="A197" s="69"/>
      <c r="B197" s="28" t="s">
        <v>75</v>
      </c>
      <c r="C197" s="54" t="s">
        <v>112</v>
      </c>
      <c r="D197" s="54" t="s">
        <v>112</v>
      </c>
      <c r="E197" s="54" t="s">
        <v>112</v>
      </c>
      <c r="F197" s="54" t="s">
        <v>112</v>
      </c>
      <c r="G197" s="54" t="s">
        <v>112</v>
      </c>
      <c r="H197" s="54" t="s">
        <v>112</v>
      </c>
      <c r="I197" s="54" t="s">
        <v>112</v>
      </c>
      <c r="J197" s="54" t="s">
        <v>112</v>
      </c>
      <c r="K197" s="54" t="s">
        <v>112</v>
      </c>
      <c r="L197" s="54" t="s">
        <v>112</v>
      </c>
      <c r="M197" s="54" t="s">
        <v>112</v>
      </c>
      <c r="N197" s="54" t="s">
        <v>112</v>
      </c>
    </row>
    <row r="198" spans="1:14" ht="30" x14ac:dyDescent="0.25">
      <c r="A198" s="5"/>
      <c r="B198" s="26" t="s">
        <v>79</v>
      </c>
      <c r="C198" s="40" t="s">
        <v>112</v>
      </c>
      <c r="D198" s="40" t="s">
        <v>112</v>
      </c>
      <c r="E198" s="40" t="s">
        <v>112</v>
      </c>
      <c r="F198" s="40" t="s">
        <v>112</v>
      </c>
      <c r="G198" s="40" t="s">
        <v>112</v>
      </c>
      <c r="H198" s="40" t="s">
        <v>112</v>
      </c>
      <c r="I198" s="40" t="s">
        <v>112</v>
      </c>
      <c r="J198" s="40" t="s">
        <v>112</v>
      </c>
      <c r="K198" s="40" t="s">
        <v>112</v>
      </c>
      <c r="L198" s="40" t="s">
        <v>112</v>
      </c>
      <c r="M198" s="40" t="s">
        <v>112</v>
      </c>
      <c r="N198" s="40" t="s">
        <v>112</v>
      </c>
    </row>
    <row r="199" spans="1:14" ht="30" x14ac:dyDescent="0.25">
      <c r="A199" s="71" t="s">
        <v>27</v>
      </c>
      <c r="B199" s="20" t="s">
        <v>109</v>
      </c>
      <c r="C199" s="38" t="s">
        <v>109</v>
      </c>
      <c r="D199" s="38" t="s">
        <v>109</v>
      </c>
      <c r="E199" s="38" t="s">
        <v>109</v>
      </c>
      <c r="F199" s="38" t="s">
        <v>109</v>
      </c>
      <c r="G199" s="38" t="s">
        <v>109</v>
      </c>
      <c r="H199" s="38" t="s">
        <v>109</v>
      </c>
      <c r="I199" s="38" t="s">
        <v>109</v>
      </c>
      <c r="J199" s="38" t="s">
        <v>109</v>
      </c>
      <c r="K199" s="38" t="s">
        <v>109</v>
      </c>
      <c r="L199" s="38" t="s">
        <v>109</v>
      </c>
      <c r="M199" s="38" t="s">
        <v>109</v>
      </c>
      <c r="N199" s="38" t="s">
        <v>109</v>
      </c>
    </row>
    <row r="200" spans="1:14" ht="30" x14ac:dyDescent="0.25">
      <c r="A200" s="71"/>
      <c r="B200" s="21" t="s">
        <v>69</v>
      </c>
      <c r="C200" s="55" t="s">
        <v>112</v>
      </c>
      <c r="D200" s="55" t="s">
        <v>112</v>
      </c>
      <c r="E200" s="55" t="s">
        <v>112</v>
      </c>
      <c r="F200" s="67" t="s">
        <v>233</v>
      </c>
      <c r="G200" s="55" t="s">
        <v>112</v>
      </c>
      <c r="H200" s="55" t="s">
        <v>112</v>
      </c>
      <c r="I200" s="55" t="s">
        <v>112</v>
      </c>
      <c r="J200" s="55" t="s">
        <v>112</v>
      </c>
      <c r="K200" s="55" t="s">
        <v>112</v>
      </c>
      <c r="L200" s="55" t="s">
        <v>112</v>
      </c>
      <c r="M200" s="55" t="s">
        <v>112</v>
      </c>
      <c r="N200" s="55" t="s">
        <v>112</v>
      </c>
    </row>
    <row r="201" spans="1:14" ht="345" x14ac:dyDescent="0.25">
      <c r="A201" s="69"/>
      <c r="B201" s="21" t="s">
        <v>103</v>
      </c>
      <c r="C201" s="40" t="s">
        <v>112</v>
      </c>
      <c r="D201" s="40" t="s">
        <v>112</v>
      </c>
      <c r="E201" s="40" t="s">
        <v>112</v>
      </c>
      <c r="F201" s="32" t="s">
        <v>287</v>
      </c>
      <c r="G201" s="40" t="s">
        <v>112</v>
      </c>
      <c r="H201" s="40" t="s">
        <v>112</v>
      </c>
      <c r="I201" s="40" t="s">
        <v>112</v>
      </c>
      <c r="J201" s="40" t="s">
        <v>112</v>
      </c>
      <c r="K201" s="40" t="s">
        <v>112</v>
      </c>
      <c r="L201" s="40" t="s">
        <v>112</v>
      </c>
      <c r="M201" s="40" t="s">
        <v>112</v>
      </c>
      <c r="N201" s="40" t="s">
        <v>112</v>
      </c>
    </row>
    <row r="202" spans="1:14" ht="150" x14ac:dyDescent="0.25">
      <c r="A202" s="69"/>
      <c r="B202" s="21" t="s">
        <v>110</v>
      </c>
      <c r="C202" s="40" t="s">
        <v>112</v>
      </c>
      <c r="D202" s="40" t="s">
        <v>112</v>
      </c>
      <c r="E202" s="40" t="s">
        <v>112</v>
      </c>
      <c r="F202" s="40" t="s">
        <v>288</v>
      </c>
      <c r="G202" s="40" t="s">
        <v>112</v>
      </c>
      <c r="H202" s="40" t="s">
        <v>112</v>
      </c>
      <c r="I202" s="40" t="s">
        <v>112</v>
      </c>
      <c r="J202" s="40" t="s">
        <v>112</v>
      </c>
      <c r="K202" s="40" t="s">
        <v>112</v>
      </c>
      <c r="L202" s="40" t="s">
        <v>112</v>
      </c>
      <c r="M202" s="40" t="s">
        <v>112</v>
      </c>
      <c r="N202" s="40" t="s">
        <v>112</v>
      </c>
    </row>
    <row r="203" spans="1:14" ht="45" x14ac:dyDescent="0.25">
      <c r="A203" s="69"/>
      <c r="B203" s="21" t="s">
        <v>75</v>
      </c>
      <c r="C203" s="40" t="s">
        <v>112</v>
      </c>
      <c r="D203" s="40" t="s">
        <v>112</v>
      </c>
      <c r="E203" s="40" t="s">
        <v>112</v>
      </c>
      <c r="F203" s="33" t="s">
        <v>176</v>
      </c>
      <c r="G203" s="40" t="s">
        <v>112</v>
      </c>
      <c r="H203" s="40" t="s">
        <v>112</v>
      </c>
      <c r="I203" s="40" t="s">
        <v>112</v>
      </c>
      <c r="J203" s="40" t="s">
        <v>112</v>
      </c>
      <c r="K203" s="40" t="s">
        <v>112</v>
      </c>
      <c r="L203" s="40" t="s">
        <v>112</v>
      </c>
      <c r="M203" s="40" t="s">
        <v>112</v>
      </c>
      <c r="N203" s="40" t="s">
        <v>112</v>
      </c>
    </row>
    <row r="204" spans="1:14" ht="60" x14ac:dyDescent="0.25">
      <c r="A204" s="69"/>
      <c r="B204" s="29" t="s">
        <v>79</v>
      </c>
      <c r="C204" s="56" t="s">
        <v>112</v>
      </c>
      <c r="D204" s="56" t="s">
        <v>112</v>
      </c>
      <c r="E204" s="56" t="s">
        <v>112</v>
      </c>
      <c r="F204" s="35" t="s">
        <v>228</v>
      </c>
      <c r="G204" s="56" t="s">
        <v>112</v>
      </c>
      <c r="H204" s="56" t="s">
        <v>112</v>
      </c>
      <c r="I204" s="56" t="s">
        <v>112</v>
      </c>
      <c r="J204" s="56" t="s">
        <v>112</v>
      </c>
      <c r="K204" s="56" t="s">
        <v>112</v>
      </c>
      <c r="L204" s="56" t="s">
        <v>112</v>
      </c>
      <c r="M204" s="56" t="s">
        <v>112</v>
      </c>
      <c r="N204" s="56" t="s">
        <v>112</v>
      </c>
    </row>
    <row r="205" spans="1:14" x14ac:dyDescent="0.25">
      <c r="A205" s="69"/>
      <c r="C205" s="40"/>
    </row>
    <row r="206" spans="1:14" x14ac:dyDescent="0.25">
      <c r="A206" s="6"/>
    </row>
  </sheetData>
  <mergeCells count="24">
    <mergeCell ref="A199:A205"/>
    <mergeCell ref="A54:A57"/>
    <mergeCell ref="A59:A62"/>
    <mergeCell ref="A63:A66"/>
    <mergeCell ref="A67:A71"/>
    <mergeCell ref="A100:A104"/>
    <mergeCell ref="A126:A131"/>
    <mergeCell ref="A137:A141"/>
    <mergeCell ref="A148:A153"/>
    <mergeCell ref="A179:A184"/>
    <mergeCell ref="A186:A191"/>
    <mergeCell ref="A193:A197"/>
    <mergeCell ref="A50:A53"/>
    <mergeCell ref="A4:A7"/>
    <mergeCell ref="A8:A11"/>
    <mergeCell ref="A12:A15"/>
    <mergeCell ref="A16:A19"/>
    <mergeCell ref="A20:A23"/>
    <mergeCell ref="A24:A27"/>
    <mergeCell ref="A28:A31"/>
    <mergeCell ref="A32:A35"/>
    <mergeCell ref="A36:A39"/>
    <mergeCell ref="A40:A43"/>
    <mergeCell ref="A44:A48"/>
  </mergeCells>
  <phoneticPr fontId="1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ServiceLayer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Iswaryaa Subashchandran</dc:creator>
  <cp:lastModifiedBy>Iswaryaa Subashchandran</cp:lastModifiedBy>
  <dcterms:created xsi:type="dcterms:W3CDTF">2023-04-04T10:06:51Z</dcterms:created>
  <dcterms:modified xsi:type="dcterms:W3CDTF">2023-04-18T07:41:24Z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c655256-13e9-4c0b-ba73-c54361842301_Enabled">
    <vt:lpwstr>true</vt:lpwstr>
  </property>
  <property fmtid="{D5CDD505-2E9C-101B-9397-08002B2CF9AE}" pid="3" name="MSIP_Label_ec655256-13e9-4c0b-ba73-c54361842301_SetDate">
    <vt:lpwstr>2023-04-04T10:07:58Z</vt:lpwstr>
  </property>
  <property fmtid="{D5CDD505-2E9C-101B-9397-08002B2CF9AE}" pid="4" name="MSIP_Label_ec655256-13e9-4c0b-ba73-c54361842301_Method">
    <vt:lpwstr>Privileged</vt:lpwstr>
  </property>
  <property fmtid="{D5CDD505-2E9C-101B-9397-08002B2CF9AE}" pid="5" name="MSIP_Label_ec655256-13e9-4c0b-ba73-c54361842301_Name">
    <vt:lpwstr>Public</vt:lpwstr>
  </property>
  <property fmtid="{D5CDD505-2E9C-101B-9397-08002B2CF9AE}" pid="6" name="MSIP_Label_ec655256-13e9-4c0b-ba73-c54361842301_SiteId">
    <vt:lpwstr>edf442f5-b994-4c86-a131-b42b03a16c95</vt:lpwstr>
  </property>
  <property fmtid="{D5CDD505-2E9C-101B-9397-08002B2CF9AE}" pid="7" name="MSIP_Label_ec655256-13e9-4c0b-ba73-c54361842301_ActionId">
    <vt:lpwstr>231951f0-3cf5-4492-8fd6-1fa0161ea6c4</vt:lpwstr>
  </property>
  <property fmtid="{D5CDD505-2E9C-101B-9397-08002B2CF9AE}" pid="8" name="MSIP_Label_ec655256-13e9-4c0b-ba73-c54361842301_ContentBits">
    <vt:lpwstr>0</vt:lpwstr>
  </property>
  <property fmtid="{D5CDD505-2E9C-101B-9397-08002B2CF9AE}" pid="9" name="DLPManualFileClassification">
    <vt:lpwstr>{1A067545-A4E2-4FA1-8094-0D7902669705}</vt:lpwstr>
  </property>
  <property fmtid="{D5CDD505-2E9C-101B-9397-08002B2CF9AE}" pid="10" name="DLPManualFileClassificationLastModifiedBy">
    <vt:lpwstr>TECHMAHINDRA\IS00759329</vt:lpwstr>
  </property>
  <property fmtid="{D5CDD505-2E9C-101B-9397-08002B2CF9AE}" pid="11" name="DLPManualFileClassificationLastModificationDate">
    <vt:lpwstr>1680602880</vt:lpwstr>
  </property>
  <property fmtid="{D5CDD505-2E9C-101B-9397-08002B2CF9AE}" pid="12" name="DLPManualFileClassificationVersion">
    <vt:lpwstr>11.6.400.34</vt:lpwstr>
  </property>
</Properties>
</file>