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Misc Stuff\Library Research\ADCs\ADS131M0X\"/>
    </mc:Choice>
  </mc:AlternateContent>
  <xr:revisionPtr revIDLastSave="0" documentId="13_ncr:1_{4D435DF7-BDFE-4C79-A425-0CCF933E8D85}" xr6:coauthVersionLast="47" xr6:coauthVersionMax="47" xr10:uidLastSave="{00000000-0000-0000-0000-000000000000}"/>
  <bookViews>
    <workbookView xWindow="684" yWindow="840" windowWidth="18732" windowHeight="11508" xr2:uid="{00000000-000D-0000-FFFF-FFFF00000000}"/>
  </bookViews>
  <sheets>
    <sheet name="UAR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0" i="1" l="1"/>
  <c r="Q21" i="1"/>
  <c r="Q22" i="1"/>
  <c r="Q23" i="1"/>
  <c r="Q19" i="1"/>
  <c r="T14" i="1"/>
  <c r="S14" i="1"/>
  <c r="T13" i="1"/>
  <c r="S13" i="1"/>
  <c r="T12" i="1"/>
  <c r="T16" i="1" s="1"/>
  <c r="S12" i="1"/>
  <c r="T11" i="1"/>
  <c r="S11" i="1"/>
  <c r="T10" i="1"/>
  <c r="T17" i="1" s="1"/>
  <c r="S10" i="1"/>
  <c r="T9" i="1"/>
  <c r="S9" i="1"/>
  <c r="J9" i="1"/>
  <c r="K9" i="1"/>
  <c r="K11" i="1"/>
  <c r="K12" i="1"/>
  <c r="K16" i="1" s="1"/>
  <c r="K13" i="1"/>
  <c r="K14" i="1"/>
  <c r="K10" i="1"/>
  <c r="K19" i="1" s="1"/>
  <c r="J12" i="1"/>
  <c r="J11" i="1"/>
  <c r="J13" i="1"/>
  <c r="J14" i="1"/>
  <c r="J10" i="1"/>
  <c r="T19" i="1" l="1"/>
  <c r="T18" i="1"/>
  <c r="T20" i="1" s="1"/>
  <c r="T22" i="1" s="1"/>
  <c r="T23" i="1" s="1"/>
  <c r="T25" i="1" s="1"/>
  <c r="K17" i="1"/>
  <c r="K18" i="1" s="1"/>
  <c r="K20" i="1" s="1"/>
  <c r="K22" i="1" s="1"/>
  <c r="T24" i="1" l="1"/>
  <c r="K24" i="1"/>
  <c r="K23" i="1"/>
  <c r="K25" i="1" s="1"/>
</calcChain>
</file>

<file path=xl/sharedStrings.xml><?xml version="1.0" encoding="utf-8"?>
<sst xmlns="http://schemas.openxmlformats.org/spreadsheetml/2006/main" count="62" uniqueCount="32">
  <si>
    <t>Inputs</t>
  </si>
  <si>
    <t>Parameter</t>
  </si>
  <si>
    <t>Base</t>
  </si>
  <si>
    <t>*10^_</t>
  </si>
  <si>
    <t>Units</t>
  </si>
  <si>
    <t>UART Baud rate</t>
  </si>
  <si>
    <t>Baud</t>
  </si>
  <si>
    <t>Bytes/msg</t>
  </si>
  <si>
    <r>
      <rPr>
        <u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 xml:space="preserve"> data bits, </t>
    </r>
    <r>
      <rPr>
        <u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o parity, </t>
    </r>
    <r>
      <rPr>
        <u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stop bit</t>
    </r>
  </si>
  <si>
    <t>Len(1byte)</t>
  </si>
  <si>
    <t>Data(24byte)</t>
  </si>
  <si>
    <t>Prefix(1byte)</t>
  </si>
  <si>
    <t>Msg Freq</t>
  </si>
  <si>
    <t>Hz</t>
  </si>
  <si>
    <t>Safety Factor</t>
  </si>
  <si>
    <t>-</t>
  </si>
  <si>
    <t>Calculations</t>
  </si>
  <si>
    <t>Overhead</t>
  </si>
  <si>
    <t>baud/pkt</t>
  </si>
  <si>
    <t>Eff Pkt bits</t>
  </si>
  <si>
    <t>Baud Period</t>
  </si>
  <si>
    <t>Pkt time</t>
  </si>
  <si>
    <t>Msg time</t>
  </si>
  <si>
    <t>MCU Clk Freq</t>
  </si>
  <si>
    <t>MCU cc overhead/pkt</t>
  </si>
  <si>
    <t>Free time/sec</t>
  </si>
  <si>
    <t>UART Time/sec</t>
  </si>
  <si>
    <t>Req Safety Factor</t>
  </si>
  <si>
    <t>Free MCU cc/sec</t>
  </si>
  <si>
    <t>Mbit</t>
  </si>
  <si>
    <t>Packets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</si>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</sst>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T25"/>
  <sheetViews>
    <sheetView tabSelected="1" topLeftCell="I7" workbookViewId="0">
      <selection activeCell="O14" sqref="O14"/>
    </sheetView>
  </sheetViews>
  <sheetFormatPr defaultRowHeight="14.4" x14ac:dyDescent="0.3"/>
  <cols>
    <col min="5" max="5" width="15.44140625" customWidth="1"/>
    <col min="9" max="9" width="9.5546875" bestFit="1" customWidth="1"/>
    <col min="10" max="10" width="19" bestFit="1" customWidth="1"/>
    <col min="11" max="11" width="12" bestFit="1" customWidth="1"/>
    <col min="17" max="17" width="12" bestFit="1" customWidth="1"/>
    <col min="19" max="19" width="19" bestFit="1" customWidth="1"/>
  </cols>
  <sheetData>
    <row r="2" spans="5:20" x14ac:dyDescent="0.3">
      <c r="I2" t="s">
        <v>9</v>
      </c>
      <c r="J2" t="s">
        <v>11</v>
      </c>
      <c r="K2" t="s">
        <v>10</v>
      </c>
    </row>
    <row r="4" spans="5:20" x14ac:dyDescent="0.3">
      <c r="E4" t="s">
        <v>8</v>
      </c>
      <c r="N4" t="s">
        <v>8</v>
      </c>
    </row>
    <row r="7" spans="5:20" x14ac:dyDescent="0.3">
      <c r="E7" s="2" t="s">
        <v>0</v>
      </c>
      <c r="F7" s="2"/>
      <c r="G7" s="2"/>
      <c r="H7" s="2"/>
      <c r="J7" s="2" t="s">
        <v>16</v>
      </c>
      <c r="K7" s="2"/>
      <c r="N7" s="2" t="s">
        <v>0</v>
      </c>
      <c r="O7" s="2"/>
      <c r="P7" s="2"/>
      <c r="Q7" s="2"/>
      <c r="S7" s="2" t="s">
        <v>16</v>
      </c>
      <c r="T7" s="2"/>
    </row>
    <row r="8" spans="5:20" x14ac:dyDescent="0.3">
      <c r="E8" t="s">
        <v>1</v>
      </c>
      <c r="F8" t="s">
        <v>2</v>
      </c>
      <c r="G8" t="s">
        <v>3</v>
      </c>
      <c r="H8" t="s">
        <v>4</v>
      </c>
      <c r="N8" t="s">
        <v>1</v>
      </c>
      <c r="O8" t="s">
        <v>2</v>
      </c>
      <c r="P8" t="s">
        <v>3</v>
      </c>
      <c r="Q8" t="s">
        <v>4</v>
      </c>
    </row>
    <row r="9" spans="5:20" x14ac:dyDescent="0.3">
      <c r="E9" t="s">
        <v>23</v>
      </c>
      <c r="F9">
        <v>150</v>
      </c>
      <c r="G9">
        <v>6</v>
      </c>
      <c r="H9" t="s">
        <v>13</v>
      </c>
      <c r="J9" t="str">
        <f>E9</f>
        <v>MCU Clk Freq</v>
      </c>
      <c r="K9">
        <f>F9*(10^G9)</f>
        <v>150000000</v>
      </c>
      <c r="N9" t="s">
        <v>23</v>
      </c>
      <c r="O9">
        <v>150</v>
      </c>
      <c r="P9">
        <v>6</v>
      </c>
      <c r="Q9" t="s">
        <v>13</v>
      </c>
      <c r="S9" t="str">
        <f>N9</f>
        <v>MCU Clk Freq</v>
      </c>
      <c r="T9">
        <f>O9*(10^P9)</f>
        <v>150000000</v>
      </c>
    </row>
    <row r="10" spans="5:20" x14ac:dyDescent="0.3">
      <c r="E10" t="s">
        <v>5</v>
      </c>
      <c r="F10">
        <v>250</v>
      </c>
      <c r="G10">
        <v>3</v>
      </c>
      <c r="H10" t="s">
        <v>6</v>
      </c>
      <c r="J10" t="str">
        <f>E10</f>
        <v>UART Baud rate</v>
      </c>
      <c r="K10">
        <f>F10*(10^G10)</f>
        <v>250000</v>
      </c>
      <c r="N10" t="s">
        <v>5</v>
      </c>
      <c r="O10">
        <v>48</v>
      </c>
      <c r="P10">
        <v>6</v>
      </c>
      <c r="Q10" t="s">
        <v>6</v>
      </c>
      <c r="S10" t="str">
        <f>N10</f>
        <v>UART Baud rate</v>
      </c>
      <c r="T10">
        <f>O10*(10^P10)</f>
        <v>48000000</v>
      </c>
    </row>
    <row r="11" spans="5:20" x14ac:dyDescent="0.3">
      <c r="E11" t="s">
        <v>7</v>
      </c>
      <c r="F11">
        <v>26</v>
      </c>
      <c r="G11">
        <v>0</v>
      </c>
      <c r="H11" t="s">
        <v>7</v>
      </c>
      <c r="J11" t="str">
        <f t="shared" ref="J11:J14" si="0">E11</f>
        <v>Bytes/msg</v>
      </c>
      <c r="K11">
        <f t="shared" ref="K11:K14" si="1">F11*(10^G11)</f>
        <v>26</v>
      </c>
      <c r="N11" t="s">
        <v>7</v>
      </c>
      <c r="O11">
        <v>26</v>
      </c>
      <c r="P11">
        <v>0</v>
      </c>
      <c r="Q11" t="s">
        <v>7</v>
      </c>
      <c r="S11" t="str">
        <f t="shared" ref="S11:S14" si="2">N11</f>
        <v>Bytes/msg</v>
      </c>
      <c r="T11">
        <f t="shared" ref="T11:T14" si="3">O11*(10^P11)</f>
        <v>26</v>
      </c>
    </row>
    <row r="12" spans="5:20" x14ac:dyDescent="0.3">
      <c r="E12" t="s">
        <v>17</v>
      </c>
      <c r="F12">
        <v>10</v>
      </c>
      <c r="G12">
        <v>0</v>
      </c>
      <c r="H12" t="s">
        <v>18</v>
      </c>
      <c r="J12" t="str">
        <f t="shared" si="0"/>
        <v>Overhead</v>
      </c>
      <c r="K12">
        <f t="shared" si="1"/>
        <v>10</v>
      </c>
      <c r="N12" t="s">
        <v>17</v>
      </c>
      <c r="O12">
        <v>60</v>
      </c>
      <c r="P12">
        <v>0</v>
      </c>
      <c r="Q12" t="s">
        <v>18</v>
      </c>
      <c r="S12" t="str">
        <f t="shared" si="2"/>
        <v>Overhead</v>
      </c>
      <c r="T12">
        <f t="shared" si="3"/>
        <v>60</v>
      </c>
    </row>
    <row r="13" spans="5:20" x14ac:dyDescent="0.3">
      <c r="E13" t="s">
        <v>12</v>
      </c>
      <c r="F13">
        <v>4</v>
      </c>
      <c r="G13">
        <v>3</v>
      </c>
      <c r="H13" t="s">
        <v>13</v>
      </c>
      <c r="J13" t="str">
        <f t="shared" si="0"/>
        <v>Msg Freq</v>
      </c>
      <c r="K13">
        <f t="shared" si="1"/>
        <v>4000</v>
      </c>
      <c r="N13" t="s">
        <v>12</v>
      </c>
      <c r="O13">
        <v>4</v>
      </c>
      <c r="P13">
        <v>3</v>
      </c>
      <c r="Q13" t="s">
        <v>13</v>
      </c>
      <c r="S13" t="str">
        <f t="shared" si="2"/>
        <v>Msg Freq</v>
      </c>
      <c r="T13">
        <f t="shared" si="3"/>
        <v>4000</v>
      </c>
    </row>
    <row r="14" spans="5:20" x14ac:dyDescent="0.3">
      <c r="E14" t="s">
        <v>27</v>
      </c>
      <c r="F14">
        <v>1.5</v>
      </c>
      <c r="G14">
        <v>0</v>
      </c>
      <c r="H14" t="s">
        <v>15</v>
      </c>
      <c r="J14" t="str">
        <f t="shared" si="0"/>
        <v>Req Safety Factor</v>
      </c>
      <c r="K14">
        <f t="shared" si="1"/>
        <v>1.5</v>
      </c>
      <c r="N14" t="s">
        <v>27</v>
      </c>
      <c r="O14">
        <v>1.5</v>
      </c>
      <c r="P14">
        <v>0</v>
      </c>
      <c r="Q14" t="s">
        <v>15</v>
      </c>
      <c r="S14" t="str">
        <f t="shared" si="2"/>
        <v>Req Safety Factor</v>
      </c>
      <c r="T14">
        <f t="shared" si="3"/>
        <v>1.5</v>
      </c>
    </row>
    <row r="16" spans="5:20" x14ac:dyDescent="0.3">
      <c r="J16" t="s">
        <v>19</v>
      </c>
      <c r="K16">
        <f>1+8+0+1+K12</f>
        <v>20</v>
      </c>
      <c r="S16" t="s">
        <v>19</v>
      </c>
      <c r="T16">
        <f>1+8+0+1+T12</f>
        <v>70</v>
      </c>
    </row>
    <row r="17" spans="10:20" x14ac:dyDescent="0.3">
      <c r="J17" t="s">
        <v>20</v>
      </c>
      <c r="K17">
        <f>1/K10</f>
        <v>3.9999999999999998E-6</v>
      </c>
      <c r="S17" t="s">
        <v>20</v>
      </c>
      <c r="T17">
        <f>1/T10</f>
        <v>2.0833333333333335E-8</v>
      </c>
    </row>
    <row r="18" spans="10:20" x14ac:dyDescent="0.3">
      <c r="J18" t="s">
        <v>21</v>
      </c>
      <c r="K18">
        <f>K17*K16</f>
        <v>7.9999999999999993E-5</v>
      </c>
      <c r="O18" t="s">
        <v>30</v>
      </c>
      <c r="P18" t="s">
        <v>31</v>
      </c>
      <c r="Q18" t="s">
        <v>29</v>
      </c>
      <c r="S18" t="s">
        <v>21</v>
      </c>
      <c r="T18">
        <f>T17*T16</f>
        <v>1.4583333333333335E-6</v>
      </c>
    </row>
    <row r="19" spans="10:20" x14ac:dyDescent="0.3">
      <c r="J19" t="s">
        <v>24</v>
      </c>
      <c r="K19">
        <f>K12*K9/K10</f>
        <v>6000</v>
      </c>
      <c r="O19">
        <v>50000</v>
      </c>
      <c r="P19">
        <v>73612</v>
      </c>
      <c r="Q19">
        <f>O19*8/P19</f>
        <v>5.4338966472857688</v>
      </c>
      <c r="S19" t="s">
        <v>24</v>
      </c>
      <c r="T19">
        <f>T12*T9/T10</f>
        <v>187.5</v>
      </c>
    </row>
    <row r="20" spans="10:20" x14ac:dyDescent="0.3">
      <c r="J20" t="s">
        <v>22</v>
      </c>
      <c r="K20">
        <f>K18*K11</f>
        <v>2.0799999999999998E-3</v>
      </c>
      <c r="O20">
        <v>26000</v>
      </c>
      <c r="P20">
        <v>39123</v>
      </c>
      <c r="Q20">
        <f t="shared" ref="Q20:Q23" si="4">O20*8/P20</f>
        <v>5.3165657030391333</v>
      </c>
      <c r="S20" t="s">
        <v>22</v>
      </c>
      <c r="T20">
        <f>T18*T11</f>
        <v>3.7916666666666669E-5</v>
      </c>
    </row>
    <row r="21" spans="10:20" x14ac:dyDescent="0.3">
      <c r="O21">
        <v>5000</v>
      </c>
      <c r="P21">
        <v>7796</v>
      </c>
      <c r="Q21">
        <f t="shared" si="4"/>
        <v>5.13083632632119</v>
      </c>
    </row>
    <row r="22" spans="10:20" x14ac:dyDescent="0.3">
      <c r="J22" t="s">
        <v>26</v>
      </c>
      <c r="K22">
        <f>K20*K13</f>
        <v>8.3199999999999985</v>
      </c>
      <c r="O22">
        <v>2600</v>
      </c>
      <c r="P22">
        <v>3947</v>
      </c>
      <c r="Q22">
        <f t="shared" si="4"/>
        <v>5.2698251836838104</v>
      </c>
      <c r="S22" t="s">
        <v>26</v>
      </c>
      <c r="T22">
        <f>T20*T13</f>
        <v>0.15166666666666667</v>
      </c>
    </row>
    <row r="23" spans="10:20" x14ac:dyDescent="0.3">
      <c r="J23" t="s">
        <v>25</v>
      </c>
      <c r="K23">
        <f>1-K22</f>
        <v>-7.3199999999999985</v>
      </c>
      <c r="O23">
        <v>500</v>
      </c>
      <c r="P23">
        <v>1020</v>
      </c>
      <c r="Q23">
        <f t="shared" si="4"/>
        <v>3.9215686274509802</v>
      </c>
      <c r="S23" t="s">
        <v>25</v>
      </c>
      <c r="T23">
        <f>1-T22</f>
        <v>0.84833333333333338</v>
      </c>
    </row>
    <row r="24" spans="10:20" x14ac:dyDescent="0.3">
      <c r="J24" t="s">
        <v>14</v>
      </c>
      <c r="K24">
        <f>1/K22</f>
        <v>0.12019230769230771</v>
      </c>
      <c r="S24" t="s">
        <v>14</v>
      </c>
      <c r="T24">
        <f>1/T22</f>
        <v>6.5934065934065931</v>
      </c>
    </row>
    <row r="25" spans="10:20" x14ac:dyDescent="0.3">
      <c r="J25" t="s">
        <v>28</v>
      </c>
      <c r="K25" s="1">
        <f>K23*K9</f>
        <v>-1097999999.9999998</v>
      </c>
      <c r="S25" t="s">
        <v>28</v>
      </c>
      <c r="T25" s="1">
        <f>T23*T9</f>
        <v>127250000.00000001</v>
      </c>
    </row>
  </sheetData>
  <mergeCells count="4">
    <mergeCell ref="E7:H7"/>
    <mergeCell ref="J7:K7"/>
    <mergeCell ref="N7:Q7"/>
    <mergeCell ref="S7:T7"/>
  </mergeCells>
  <conditionalFormatting sqref="K24">
    <cfRule type="cellIs" dxfId="5" priority="4" stopIfTrue="1" operator="greaterThan">
      <formula>$K$14*1.1</formula>
    </cfRule>
    <cfRule type="cellIs" dxfId="4" priority="5" stopIfTrue="1" operator="greaterThan">
      <formula>$K$14</formula>
    </cfRule>
    <cfRule type="cellIs" dxfId="3" priority="6" operator="lessThanOrEqual">
      <formula>$K$14</formula>
    </cfRule>
  </conditionalFormatting>
  <conditionalFormatting sqref="T24">
    <cfRule type="cellIs" dxfId="2" priority="1" stopIfTrue="1" operator="greaterThan">
      <formula>$K$14*1.1</formula>
    </cfRule>
    <cfRule type="cellIs" dxfId="1" priority="2" stopIfTrue="1" operator="greaterThan">
      <formula>$K$14</formula>
    </cfRule>
    <cfRule type="cellIs" dxfId="0" priority="3" operator="lessThanOrEqual">
      <formula>$K$14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492F5-D65C-4985-86DB-23CBA90D0697}">
  <dimension ref="A1"/>
  <sheetViews>
    <sheetView workbookViewId="0">
      <selection activeCell="G11" sqref="G1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UART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2025-04-28T01:26:24Z</dcterms:modified>
</cp:coreProperties>
</file>