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DC629D8D-8F4D-4190-AE01-ED899AFE5AEF}" xr6:coauthVersionLast="47" xr6:coauthVersionMax="47" xr10:uidLastSave="{00000000-0000-0000-0000-000000000000}"/>
  <bookViews>
    <workbookView xWindow="2184" yWindow="228" windowWidth="18732" windowHeight="115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15" i="1" l="1"/>
  <c r="C14" i="1"/>
  <c r="C40" i="1"/>
  <c r="C39" i="1"/>
  <c r="C38" i="1"/>
  <c r="C37" i="1"/>
  <c r="C36" i="1"/>
  <c r="T2" i="1"/>
  <c r="S2" i="1"/>
  <c r="C29" i="1"/>
  <c r="C30" i="1"/>
  <c r="C31" i="1"/>
  <c r="C28" i="1"/>
  <c r="C27" i="1"/>
  <c r="C24" i="1"/>
  <c r="C25" i="1"/>
  <c r="C26" i="1"/>
  <c r="C23" i="1"/>
  <c r="C19" i="1"/>
  <c r="C16" i="1"/>
  <c r="C17" i="1"/>
  <c r="C18" i="1"/>
  <c r="C42" i="1"/>
  <c r="C41" i="1"/>
  <c r="C34" i="1"/>
  <c r="C35" i="1"/>
  <c r="C20" i="1"/>
  <c r="C21" i="1"/>
  <c r="C22" i="1"/>
  <c r="C7" i="1"/>
  <c r="C8" i="1"/>
  <c r="C9" i="1"/>
  <c r="C12" i="1"/>
  <c r="C13" i="1"/>
  <c r="W9" i="1" s="1"/>
  <c r="C32" i="1"/>
  <c r="C33" i="1"/>
  <c r="C10" i="1"/>
  <c r="C11" i="1"/>
  <c r="E2" i="1"/>
  <c r="F2" i="1"/>
  <c r="G2" i="1"/>
  <c r="H2" i="1"/>
  <c r="I2" i="1"/>
  <c r="J2" i="1"/>
  <c r="AB7" i="1"/>
  <c r="D2" i="1"/>
  <c r="K2" i="1"/>
  <c r="L2" i="1"/>
  <c r="M2" i="1"/>
  <c r="N2" i="1"/>
  <c r="O2" i="1"/>
  <c r="P2" i="1"/>
  <c r="Q2" i="1"/>
  <c r="R2" i="1"/>
  <c r="W34" i="1" l="1"/>
  <c r="W30" i="1"/>
  <c r="W18" i="1"/>
  <c r="W35" i="1"/>
  <c r="W20" i="1"/>
  <c r="W19" i="1"/>
  <c r="W29" i="1"/>
  <c r="W28" i="1"/>
  <c r="W10" i="1"/>
  <c r="W23" i="1"/>
  <c r="W12" i="1"/>
  <c r="W15" i="1"/>
  <c r="W14" i="1"/>
  <c r="W13" i="1"/>
  <c r="W21" i="1"/>
  <c r="X27" i="1"/>
  <c r="Y27" i="1" s="1"/>
  <c r="W17" i="1"/>
  <c r="W31" i="1"/>
  <c r="W11" i="1"/>
  <c r="W16" i="1"/>
  <c r="X32" i="1"/>
  <c r="Y32" i="1" s="1"/>
  <c r="W8" i="1"/>
  <c r="W33" i="1"/>
  <c r="X35" i="1"/>
  <c r="Y35" i="1" s="1"/>
  <c r="X17" i="1"/>
  <c r="Y17" i="1" s="1"/>
  <c r="X22" i="1"/>
  <c r="Y22" i="1" s="1"/>
  <c r="X12" i="1"/>
  <c r="Y12" i="1" s="1"/>
  <c r="X26" i="1"/>
  <c r="Y26" i="1" s="1"/>
  <c r="X30" i="1"/>
  <c r="Y30" i="1" s="1"/>
  <c r="X15" i="1"/>
  <c r="Y15" i="1" s="1"/>
  <c r="X9" i="1"/>
  <c r="Y9" i="1" s="1"/>
  <c r="X19" i="1"/>
  <c r="Y19" i="1" s="1"/>
  <c r="X21" i="1"/>
  <c r="Y21" i="1" s="1"/>
  <c r="X31" i="1"/>
  <c r="Y31" i="1" s="1"/>
  <c r="X16" i="1"/>
  <c r="Y16" i="1" s="1"/>
  <c r="X11" i="1"/>
  <c r="Y11" i="1" s="1"/>
  <c r="X10" i="1"/>
  <c r="Y10" i="1" s="1"/>
  <c r="X20" i="1"/>
  <c r="Y20" i="1" s="1"/>
  <c r="X14" i="1"/>
  <c r="Y14" i="1" s="1"/>
  <c r="X25" i="1"/>
  <c r="Y25" i="1" s="1"/>
  <c r="X13" i="1"/>
  <c r="Y13" i="1" s="1"/>
  <c r="X8" i="1"/>
  <c r="Y8" i="1" s="1"/>
  <c r="X18" i="1"/>
  <c r="Y18" i="1" s="1"/>
  <c r="X24" i="1"/>
  <c r="Y24" i="1" s="1"/>
  <c r="W27" i="1"/>
  <c r="X34" i="1"/>
  <c r="Y34" i="1" s="1"/>
  <c r="X33" i="1"/>
  <c r="Y33" i="1" s="1"/>
  <c r="W32" i="1"/>
  <c r="X29" i="1"/>
  <c r="Y29" i="1" s="1"/>
  <c r="X28" i="1"/>
  <c r="Y28" i="1" s="1"/>
  <c r="W25" i="1"/>
  <c r="W26" i="1"/>
  <c r="W24" i="1"/>
  <c r="X23" i="1"/>
  <c r="Y23" i="1" s="1"/>
  <c r="W22" i="1"/>
  <c r="C2" i="1"/>
  <c r="AB3" i="1" s="1"/>
  <c r="X7" i="1"/>
  <c r="Y7" i="1" s="1"/>
  <c r="W7" i="1"/>
  <c r="AB5" i="1" l="1"/>
  <c r="AB2" i="1"/>
  <c r="AB4" i="1"/>
</calcChain>
</file>

<file path=xl/sharedStrings.xml><?xml version="1.0" encoding="utf-8"?>
<sst xmlns="http://schemas.openxmlformats.org/spreadsheetml/2006/main" count="523" uniqueCount="180">
  <si>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</si>
  <si>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</si>
  <si>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</si>
  <si>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</si>
  <si>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</si>
  <si>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</si>
  <si>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</si>
  <si>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</si>
  <si>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</si>
  <si>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</si>
  <si>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</si>
  <si>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</si>
  <si>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</si>
  <si>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</si>
  <si>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</si>
  <si>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</si>
  <si>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</si>
  <si>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</si>
  <si>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</si>
  <si>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</si>
  <si>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Size</t>
  </si>
  <si>
    <t>Voltage</t>
  </si>
  <si>
    <t>Temp Co</t>
  </si>
  <si>
    <t>Tolerance</t>
  </si>
  <si>
    <t>Mounting Type</t>
  </si>
  <si>
    <t>Technology</t>
  </si>
  <si>
    <t>0603</t>
  </si>
  <si>
    <t>X5R</t>
  </si>
  <si>
    <t>SMD</t>
  </si>
  <si>
    <t>MLCC</t>
  </si>
  <si>
    <t>Y5V</t>
  </si>
  <si>
    <t>-20+80</t>
  </si>
  <si>
    <t>1206</t>
  </si>
  <si>
    <t>X7R</t>
  </si>
  <si>
    <t>015008</t>
  </si>
  <si>
    <t>Taiyo Yuden</t>
  </si>
  <si>
    <t>UMK107BJ105KA-T</t>
  </si>
  <si>
    <t>Digikey</t>
  </si>
  <si>
    <t>587-2400-1-ND</t>
  </si>
  <si>
    <t>https://www.yuden.co.jp/productdata/catalog/mlcc06_e.pdf</t>
  </si>
  <si>
    <t>0Dan_Passives:C</t>
  </si>
  <si>
    <t>Capacitors_SMD:C_0603_1608Metric</t>
  </si>
  <si>
    <t> </t>
  </si>
  <si>
    <t>LMK107BBJ106MALT</t>
  </si>
  <si>
    <t>587-3258-1-ND</t>
  </si>
  <si>
    <t>YAGEO</t>
  </si>
  <si>
    <t>CC0603ZRY5V9BB104</t>
  </si>
  <si>
    <t>311-1343-1-ND</t>
  </si>
  <si>
    <t>https://www.yageo.com/upload/media/product/app/datasheet/mlcc/upy-gphc_y5v_6_3v-to-50v.pdf</t>
  </si>
  <si>
    <t>Würth Elektronik</t>
  </si>
  <si>
    <t>732-12204-1-ND</t>
  </si>
  <si>
    <t>https://www.we-online.com/components/products/datasheet/885012208111.pdf</t>
  </si>
  <si>
    <t>Capacitors_SMD:C_1206_3216Metric</t>
  </si>
  <si>
    <t>Samsung Electro-Mechanics</t>
  </si>
  <si>
    <t>CL31A106KAHNNNE</t>
  </si>
  <si>
    <t>1276-1075-1-ND</t>
  </si>
  <si>
    <t>https://mm.digikey.com/Volume0/opasdata/d220001/medias/docus/609/CL31A106KAHNNNE_SS.pdf</t>
  </si>
  <si>
    <t>Murata Electronics</t>
  </si>
  <si>
    <t>GRMMDXR60J105ME05D</t>
  </si>
  <si>
    <t>490-13424-1-ND</t>
  </si>
  <si>
    <t>https://search.murata.co.jp/Ceramy/image/img/A01X/G101/ENG/GRMMDXR60J105ME05-01.pdf</t>
  </si>
  <si>
    <t>Capacitors_SMD:C_015008_05025Metric</t>
  </si>
  <si>
    <t>1u</t>
  </si>
  <si>
    <t>10u</t>
  </si>
  <si>
    <t>100n</t>
  </si>
  <si>
    <t>6.8n</t>
  </si>
  <si>
    <t>490-13217-1-ND</t>
  </si>
  <si>
    <t>490-7192-1-ND</t>
  </si>
  <si>
    <t>490-13216-1-ND</t>
  </si>
  <si>
    <t>470n</t>
  </si>
  <si>
    <t>01005</t>
  </si>
  <si>
    <t>220n</t>
  </si>
  <si>
    <t>Capacitors_SMD:C_01005_0402Metric</t>
  </si>
  <si>
    <t>https://search.murata.co.jp/Ceramy/image/img/A01X/G101/ENG/GRM022R60J224ME14-01.pdf</t>
  </si>
  <si>
    <t>https://search.murata.co.jp/Ceramy/image/img/A01X/G101/ENG/GRM022R60J104ME15-01.pdf</t>
  </si>
  <si>
    <t>https://search.murata.co.jp/Ceramy/image/img/A01X/G101/ENG/GRM022R60J474ME15-01.pdf</t>
  </si>
  <si>
    <t>GRM022R60J474ME15L</t>
  </si>
  <si>
    <t>GRM022R60J104ME15L</t>
  </si>
  <si>
    <t>GRM022R60J224ME14L</t>
  </si>
  <si>
    <t>0805</t>
  </si>
  <si>
    <t>1276-1017-1-ND</t>
  </si>
  <si>
    <t>1276-1838-1-ND</t>
  </si>
  <si>
    <t>CL31B105KCHNNNE</t>
  </si>
  <si>
    <t>CL31B104KBCNNNC</t>
  </si>
  <si>
    <t>https://mm.digikey.com/Volume0/opasdata/d220001/medias/docus/41/CL31B105KCHNNNE_Spec.pdf</t>
  </si>
  <si>
    <t>https://mm.digikey.com/Volume0/opasdata/d220001/medias/docus/1256/CL31B104KBCNNNC_Spec.pdf</t>
  </si>
  <si>
    <t>1276-6495-1-ND</t>
  </si>
  <si>
    <t>1276-1096-1-ND</t>
  </si>
  <si>
    <t>1276-1003-1-ND</t>
  </si>
  <si>
    <t>https://mm.digikey.com/Volume0/opasdata/d220001/medias/docus/609/CL21A106KOQNNNE_Spec.pdf</t>
  </si>
  <si>
    <t>https://weblib.samsungsem.com/mlcc/mlcc-ec-data-sheet.do?partNumber=CL05Y105KP6VPN</t>
  </si>
  <si>
    <t>https://mm.digikey.com/Volume0/opasdata/d220001/medias/docus/609/CL21B104KBCNNN_Spec.pdf</t>
  </si>
  <si>
    <t>CL21A106KOQNNNE</t>
  </si>
  <si>
    <t>CL21F105ZBFNNNG</t>
  </si>
  <si>
    <t>CL21B104KBCNNNC</t>
  </si>
  <si>
    <t>Capacitors_SMD:C_0805_2012Metric</t>
  </si>
  <si>
    <t>1276-2208-1-ND</t>
  </si>
  <si>
    <t>CL10C180JB81PNC</t>
  </si>
  <si>
    <t>C0G</t>
  </si>
  <si>
    <t>18p</t>
  </si>
  <si>
    <t>Automotive</t>
  </si>
  <si>
    <t>20p</t>
  </si>
  <si>
    <t>CL10C200JB81PNC</t>
  </si>
  <si>
    <t>1276-2219-1-ND</t>
  </si>
  <si>
    <t>https://weblib.samsungsem.com/mlcc/mlcc-ec-data-sheet.do?partNumber=CL10C200JB81PN</t>
  </si>
  <si>
    <t>TDK Corporation</t>
  </si>
  <si>
    <t>C1608X5R0J106K080AE</t>
  </si>
  <si>
    <t>445-175223-1-ND</t>
  </si>
  <si>
    <t>https://product.tdk.com/system/files/dam/doc/product/capacitor/ceramic/mlcc/catalog/mlcc_commercial_soft_en.pdf</t>
  </si>
  <si>
    <t>Soft_Term</t>
  </si>
  <si>
    <t>22u</t>
  </si>
  <si>
    <t>CL10A226MP8NUNE</t>
  </si>
  <si>
    <t>https://mm.digikey.com/Volume0/opasdata/d220001/medias/docus/2901/CL10A226MP8NUNC_Spec.pdf</t>
  </si>
  <si>
    <t>1276-1274-1-ND</t>
  </si>
  <si>
    <t>GRT188R61A226ME13D</t>
  </si>
  <si>
    <t>490-GRT188R61A226ME13DCT-ND</t>
  </si>
  <si>
    <t>https://search.murata.co.jp/Ceramy/image/img/A01X/G101/ENG/GRT188R61A226ME13-01.pdf</t>
  </si>
  <si>
    <t>GRM188R60J476ME15D</t>
  </si>
  <si>
    <t>490-13247-1-ND</t>
  </si>
  <si>
    <t>https://search.murata.co.jp/Ceramy/image/img/A01X/G101/ENG/GRM188R60J476ME15-01.pdf</t>
  </si>
  <si>
    <t>GRJ21BR61E106KE01K</t>
  </si>
  <si>
    <t>490-GRJ21BR61E106KE01KCT-ND</t>
  </si>
  <si>
    <t>https://search.murata.co.jp/Ceramy/image/img/A01X/G101/ENG/GRJ21BR61E106KE01-02A.pdf</t>
  </si>
  <si>
    <t>LMK212ABJ106KGHT</t>
  </si>
  <si>
    <t>587-3418-1-ND</t>
  </si>
  <si>
    <t>https://mm.digikey.com/Volume0/opasdata/d220001/medias/docus/1917/LMK212ABJ106KGHT_SS.pdf</t>
  </si>
  <si>
    <t>1276-1100-1-ND</t>
  </si>
  <si>
    <t>CL21A226MQQNNNE</t>
  </si>
  <si>
    <t>https://mm.digikey.com/Volume0/opasdata/d220001/medias/docus/5784/CL21A226MQQNNNE.pdf</t>
  </si>
  <si>
    <t>CL21A226MPQNNNE</t>
  </si>
  <si>
    <t>1276-2910-1-ND</t>
  </si>
  <si>
    <t>JMK212BBJ226MGHT</t>
  </si>
  <si>
    <t>587-3391-1-ND</t>
  </si>
  <si>
    <t>https://mm.digikey.com/Volume0/opasdata/d220001/medias/docus/1775/JMK212BBJ226MGHT_SS.pdf</t>
  </si>
  <si>
    <t>GRT21BD71A226ME13L</t>
  </si>
  <si>
    <t>https://search.murata.co.jp/Ceramy/image/img/A01X/G101/ENG/GRT21BD71A226ME13-01.pdf</t>
  </si>
  <si>
    <t>X7T</t>
  </si>
  <si>
    <t>490-GRT21BD71A226ME13LCT-ND</t>
  </si>
  <si>
    <t>47u</t>
  </si>
  <si>
    <t>https://mm.digikey.com/Volume0/opasdata/d220001/medias/docus/658/CL21A476MQYNNNE_Spec.pdf</t>
  </si>
  <si>
    <t>CL21A476MQYNNNE</t>
  </si>
  <si>
    <t>1276-1852-1-ND</t>
  </si>
  <si>
    <t>GRM21BR61A476ME15L</t>
  </si>
  <si>
    <t>490-9961-1-ND</t>
  </si>
  <si>
    <t>https://search.murata.co.jp/Ceramy/image/img/A01X/G101/ENG/GRM21BR61A476ME15-01.pdf</t>
  </si>
  <si>
    <t>GRT21BR60J476ME13L</t>
  </si>
  <si>
    <t>490-12371-1-ND</t>
  </si>
  <si>
    <t>https://search.murata.co.jp/Ceramy/image/img/A01X/G101/ENG/GRT21BR60J476ME13-01.pdf</t>
  </si>
  <si>
    <t>Stocking?</t>
  </si>
  <si>
    <t>Added?</t>
  </si>
  <si>
    <t>CL31B475KAHNNNE</t>
  </si>
  <si>
    <t>4.7u</t>
  </si>
  <si>
    <t>1276-1055-1-ND</t>
  </si>
  <si>
    <t>https://mm.digikey.com/Volume0/opasdata/d220001/medias/docus/41/CL31B475KAHNNNE_Spec.pdf</t>
  </si>
  <si>
    <t>10n</t>
  </si>
  <si>
    <t>0402</t>
  </si>
  <si>
    <t>CL05B103KB5NNNC</t>
  </si>
  <si>
    <t>1276-1028-1-ND</t>
  </si>
  <si>
    <t>https://mm.digikey.com/Volume0/opasdata/d220001/medias/docus/609/CL05B103KB5NNN_Spec.pdf</t>
  </si>
  <si>
    <t>CL10B103KB8NNNC</t>
  </si>
  <si>
    <t>1276-1009-1-ND</t>
  </si>
  <si>
    <t>https://mm.digikey.com/Volume0/opasdata/d220001/medias/docus/609/CL10B103KB8NNNC_Spec.pdf</t>
  </si>
  <si>
    <t>CL21B103KBANNNC</t>
  </si>
  <si>
    <t>1276-1015-1-ND</t>
  </si>
  <si>
    <t>https://www.mouser.com/datasheet/2/585/MLCC-1837944.pdf</t>
  </si>
  <si>
    <t>CL31B103KHFNFNE</t>
  </si>
  <si>
    <t>1276-3077-1-ND</t>
  </si>
  <si>
    <t>GRM1555CYA103GE01D</t>
  </si>
  <si>
    <t>490-GRM1555CYA103GE01DCT-ND</t>
  </si>
  <si>
    <t>https://search.murata.co.jp/Ceramy/image/img/A01X/G101/ENG/GRM1555CYA103GE01-01A.pdf</t>
  </si>
  <si>
    <t>GRM1885C1H103JA01D</t>
  </si>
  <si>
    <t>490-9666-1-ND</t>
  </si>
  <si>
    <t>https://search.murata.co.jp/Ceramy/image/img/A01X/G101/ENG/GRM1885C1H103JA01-01.pdf</t>
  </si>
  <si>
    <t>Capacitors_SMD:C_0402_1005Metric</t>
  </si>
  <si>
    <t>CL21C103JBF1PNE</t>
  </si>
  <si>
    <t>1276-6790-1-ND</t>
  </si>
  <si>
    <t>https://weblib.samsungsem.com/mlcc/mlcc-ec-data-sheet.do?partNumber=CL21C103JBF1PN</t>
  </si>
  <si>
    <t>CGA5L4C0G2J103J160AA</t>
  </si>
  <si>
    <t>445-9083-1-ND</t>
  </si>
  <si>
    <t>https://product.tdk.com/en/system/files/dam/doc/product/capacitor/ceramic/mlcc/catalog/mlcc_automotive_midvoltage_en.pdf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</si>
</sst>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8162E-29AF-4017-AC7C-5AC564956ED2}" name="Table1" displayName="Table1" ref="C6:T55" totalsRowShown="0">
  <autoFilter ref="C6:T55" xr:uid="{3238162E-29AF-4017-AC7C-5AC564956ED2}"/>
  <sortState xmlns:xlrd2="http://schemas.microsoft.com/office/spreadsheetml/2017/richdata2" ref="C14:T51">
    <sortCondition ref="D6:D55"/>
  </sortState>
  <tableColumns count="18">
    <tableColumn id="1" xr3:uid="{4721246A-BF51-4E25-AE65-505D23D53A48}" name="Name">
      <calculatedColumnFormula>_xlfn.CONCAT(D7,"F ",F7,"V ",E7," ",G7," ",I7," ",J7," ",R7)</calculatedColumnFormula>
    </tableColumn>
    <tableColumn id="2" xr3:uid="{1B895614-D8CD-4406-B279-07F0B4125397}" name="Value"/>
    <tableColumn id="3" xr3:uid="{40515862-2CF1-4A01-907D-C1C4262D5C5F}" name="Size" dataDxfId="3"/>
    <tableColumn id="4" xr3:uid="{9A8726E2-E3B8-49C7-895F-ECDA9C9B9EA8}" name="Voltage"/>
    <tableColumn id="5" xr3:uid="{7075699E-D14E-443D-9BB2-93C4763DF729}" name="Temp Co"/>
    <tableColumn id="6" xr3:uid="{D5A23A3B-20CA-4007-AB39-0731C4FBD6B5}" name="Tolerance"/>
    <tableColumn id="7" xr3:uid="{C29D6261-86FE-4E19-B28F-A2ADED24182A}" name="Mounting Type"/>
    <tableColumn id="8" xr3:uid="{B12A208B-1C03-464B-9EDD-7C5CD1FDB508}" name="Technology"/>
    <tableColumn id="9" xr3:uid="{6592A05A-7823-434F-916D-8451B566CF67}" name="MFG"/>
    <tableColumn id="10" xr3:uid="{82F04CEF-046C-4741-B458-7816E82CFBC9}" name="MFG PN"/>
    <tableColumn id="11" xr3:uid="{9F59858C-0AB0-4A90-9BB7-C3D229D15DB9}" name="Distributor"/>
    <tableColumn id="12" xr3:uid="{95102576-697C-4E1F-BBD8-27BA108A6EBD}" name="Distributor Pn"/>
    <tableColumn id="13" xr3:uid="{42437367-D720-4381-8661-E9870113B944}" name="Datasheet"/>
    <tableColumn id="14" xr3:uid="{40258611-E3FB-471F-AE22-1EAE19DBCFB4}" name="Symbol"/>
    <tableColumn id="15" xr3:uid="{D31AE6C4-11CC-4E9F-A402-2DCA4CC9E593}" name="Footprint"/>
    <tableColumn id="16" xr3:uid="{45B7BB75-7DFD-4602-B178-8D913BC5381F}" name="Comment"/>
    <tableColumn id="17" xr3:uid="{FD4F1A19-2FFD-44DB-A5B4-871283603CF4}" name="Stocking?"/>
    <tableColumn id="18" xr3:uid="{B29A17FA-8A01-49FC-BC79-D5F7FC2ADCAB}" name="Added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"/>
  <sheetViews>
    <sheetView tabSelected="1" topLeftCell="M1" workbookViewId="0">
      <selection activeCell="U39" sqref="U39"/>
    </sheetView>
  </sheetViews>
  <sheetFormatPr defaultRowHeight="14.4" x14ac:dyDescent="0.3"/>
  <cols>
    <col min="3" max="3" width="36.77734375" bestFit="1" customWidth="1"/>
    <col min="6" max="6" width="9.109375" customWidth="1"/>
    <col min="7" max="7" width="10.109375" customWidth="1"/>
    <col min="8" max="8" width="11" customWidth="1"/>
    <col min="9" max="9" width="15" customWidth="1"/>
    <col min="10" max="10" width="12.21875" customWidth="1"/>
    <col min="11" max="11" width="24" bestFit="1" customWidth="1"/>
    <col min="12" max="12" width="21.88671875" bestFit="1" customWidth="1"/>
    <col min="13" max="13" width="11.5546875" customWidth="1"/>
    <col min="14" max="14" width="14.6640625" bestFit="1" customWidth="1"/>
    <col min="15" max="15" width="11.21875" customWidth="1"/>
    <col min="17" max="17" width="22.33203125" customWidth="1"/>
    <col min="18" max="18" width="10.88671875" customWidth="1"/>
    <col min="19" max="19" width="11.33203125" bestFit="1" customWidth="1"/>
    <col min="27" max="27" width="15" bestFit="1" customWidth="1"/>
  </cols>
  <sheetData>
    <row r="1" spans="1:28" x14ac:dyDescent="0.3">
      <c r="B1" s="1"/>
      <c r="L1" s="1"/>
    </row>
    <row r="2" spans="1:28" x14ac:dyDescent="0.3">
      <c r="B2" t="s">
        <v>0</v>
      </c>
      <c r="C2">
        <f t="shared" ref="C2:T2" si="0">COUNTA(C7:C10007)</f>
        <v>38</v>
      </c>
      <c r="D2">
        <f t="shared" si="0"/>
        <v>38</v>
      </c>
      <c r="E2">
        <f t="shared" si="0"/>
        <v>38</v>
      </c>
      <c r="F2">
        <f t="shared" si="0"/>
        <v>38</v>
      </c>
      <c r="G2">
        <f t="shared" si="0"/>
        <v>38</v>
      </c>
      <c r="H2">
        <f t="shared" si="0"/>
        <v>38</v>
      </c>
      <c r="I2">
        <f t="shared" si="0"/>
        <v>38</v>
      </c>
      <c r="J2">
        <f t="shared" si="0"/>
        <v>38</v>
      </c>
      <c r="K2">
        <f t="shared" si="0"/>
        <v>38</v>
      </c>
      <c r="L2">
        <f t="shared" si="0"/>
        <v>38</v>
      </c>
      <c r="M2">
        <f t="shared" si="0"/>
        <v>38</v>
      </c>
      <c r="N2">
        <f t="shared" si="0"/>
        <v>38</v>
      </c>
      <c r="O2">
        <f t="shared" si="0"/>
        <v>38</v>
      </c>
      <c r="P2">
        <f t="shared" si="0"/>
        <v>38</v>
      </c>
      <c r="Q2">
        <f t="shared" si="0"/>
        <v>38</v>
      </c>
      <c r="R2">
        <f t="shared" si="0"/>
        <v>38</v>
      </c>
      <c r="S2">
        <f t="shared" si="0"/>
        <v>38</v>
      </c>
      <c r="T2">
        <f t="shared" si="0"/>
        <v>38</v>
      </c>
      <c r="AA2" t="s">
        <v>1</v>
      </c>
      <c r="AB2">
        <f>AVERAGE(X7:X9999)</f>
        <v>100</v>
      </c>
    </row>
    <row r="3" spans="1:28" x14ac:dyDescent="0.3">
      <c r="AA3" t="s">
        <v>2</v>
      </c>
      <c r="AB3">
        <f>MAX(C2:R2)</f>
        <v>38</v>
      </c>
    </row>
    <row r="4" spans="1:28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AA4" t="s">
        <v>4</v>
      </c>
      <c r="AB4">
        <f>SUM(Y7:Y9999)</f>
        <v>29</v>
      </c>
    </row>
    <row r="5" spans="1:28" x14ac:dyDescent="0.3">
      <c r="AA5" t="s">
        <v>5</v>
      </c>
      <c r="AB5">
        <f>COUNTIF(X7:X9999,"&lt;100")</f>
        <v>0</v>
      </c>
    </row>
    <row r="6" spans="1:28" x14ac:dyDescent="0.3">
      <c r="C6" t="s">
        <v>6</v>
      </c>
      <c r="D6" t="s">
        <v>7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148</v>
      </c>
      <c r="T6" t="s">
        <v>149</v>
      </c>
      <c r="W6" t="s">
        <v>16</v>
      </c>
      <c r="X6" t="s">
        <v>17</v>
      </c>
      <c r="Y6" t="s">
        <v>18</v>
      </c>
    </row>
    <row r="7" spans="1:28" x14ac:dyDescent="0.3">
      <c r="A7">
        <v>1</v>
      </c>
      <c r="C7" t="str">
        <f t="shared" ref="C7:C13" si="1">_xlfn.CONCAT(D7,"F ",F7,"V ",E7," ",G7," ",I7," ",J7," ",R7)</f>
        <v>470nF 6.3V 01005 X5R SMD MLCC  </v>
      </c>
      <c r="D7" t="s">
        <v>69</v>
      </c>
      <c r="E7" s="3" t="s">
        <v>70</v>
      </c>
      <c r="F7">
        <v>6.3</v>
      </c>
      <c r="G7" t="s">
        <v>27</v>
      </c>
      <c r="H7">
        <v>20</v>
      </c>
      <c r="I7" t="s">
        <v>28</v>
      </c>
      <c r="J7" t="s">
        <v>29</v>
      </c>
      <c r="K7" t="s">
        <v>57</v>
      </c>
      <c r="L7" t="s">
        <v>76</v>
      </c>
      <c r="M7" t="s">
        <v>37</v>
      </c>
      <c r="N7" t="s">
        <v>66</v>
      </c>
      <c r="O7" t="s">
        <v>75</v>
      </c>
      <c r="P7" t="s">
        <v>40</v>
      </c>
      <c r="Q7" t="s">
        <v>72</v>
      </c>
      <c r="R7" t="s">
        <v>42</v>
      </c>
      <c r="S7" t="b">
        <v>0</v>
      </c>
      <c r="T7" t="b">
        <v>1</v>
      </c>
      <c r="W7">
        <f>COUNTBLANK(C7:R7)</f>
        <v>0</v>
      </c>
      <c r="X7">
        <f>100*COUNTA(C7:R7)/$AB$7</f>
        <v>100</v>
      </c>
      <c r="Y7">
        <f>IF(X7=100,1,0)</f>
        <v>1</v>
      </c>
      <c r="AA7" t="s">
        <v>19</v>
      </c>
      <c r="AB7">
        <f>SUM(C4:R4)</f>
        <v>16</v>
      </c>
    </row>
    <row r="8" spans="1:28" x14ac:dyDescent="0.3">
      <c r="A8">
        <v>2</v>
      </c>
      <c r="C8" t="str">
        <f t="shared" si="1"/>
        <v>100nF 6.3V 01005 X5R SMD MLCC  </v>
      </c>
      <c r="D8" t="s">
        <v>64</v>
      </c>
      <c r="E8" s="2" t="s">
        <v>70</v>
      </c>
      <c r="F8">
        <v>6.3</v>
      </c>
      <c r="G8" t="s">
        <v>27</v>
      </c>
      <c r="H8">
        <v>20</v>
      </c>
      <c r="I8" t="s">
        <v>28</v>
      </c>
      <c r="J8" t="s">
        <v>29</v>
      </c>
      <c r="K8" t="s">
        <v>57</v>
      </c>
      <c r="L8" t="s">
        <v>77</v>
      </c>
      <c r="M8" t="s">
        <v>37</v>
      </c>
      <c r="N8" t="s">
        <v>67</v>
      </c>
      <c r="O8" t="s">
        <v>74</v>
      </c>
      <c r="P8" t="s">
        <v>40</v>
      </c>
      <c r="Q8" t="s">
        <v>72</v>
      </c>
      <c r="R8" t="s">
        <v>42</v>
      </c>
      <c r="S8" t="b">
        <v>0</v>
      </c>
      <c r="T8" t="b">
        <v>1</v>
      </c>
      <c r="W8">
        <f t="shared" ref="W8:W15" si="2">COUNTBLANK(C8:R8)</f>
        <v>0</v>
      </c>
      <c r="X8">
        <f t="shared" ref="X8:X15" si="3">100*COUNTA(C8:R8)/$AB$7</f>
        <v>100</v>
      </c>
      <c r="Y8">
        <f t="shared" ref="Y8:Y15" si="4">IF(X8=100,1,0)</f>
        <v>1</v>
      </c>
    </row>
    <row r="9" spans="1:28" x14ac:dyDescent="0.3">
      <c r="A9">
        <v>3</v>
      </c>
      <c r="C9" t="str">
        <f t="shared" si="1"/>
        <v>220nF 6.3V 01005 X5R SMD MLCC  </v>
      </c>
      <c r="D9" t="s">
        <v>71</v>
      </c>
      <c r="E9" s="2" t="s">
        <v>70</v>
      </c>
      <c r="F9">
        <v>6.3</v>
      </c>
      <c r="G9" t="s">
        <v>27</v>
      </c>
      <c r="H9">
        <v>20</v>
      </c>
      <c r="I9" t="s">
        <v>28</v>
      </c>
      <c r="J9" t="s">
        <v>29</v>
      </c>
      <c r="K9" t="s">
        <v>57</v>
      </c>
      <c r="L9" t="s">
        <v>78</v>
      </c>
      <c r="M9" t="s">
        <v>37</v>
      </c>
      <c r="N9" t="s">
        <v>68</v>
      </c>
      <c r="O9" t="s">
        <v>73</v>
      </c>
      <c r="P9" t="s">
        <v>40</v>
      </c>
      <c r="Q9" t="s">
        <v>72</v>
      </c>
      <c r="R9" t="s">
        <v>42</v>
      </c>
      <c r="S9" t="b">
        <v>0</v>
      </c>
      <c r="T9" t="b">
        <v>1</v>
      </c>
      <c r="W9">
        <f t="shared" si="2"/>
        <v>0</v>
      </c>
      <c r="X9">
        <f t="shared" si="3"/>
        <v>100</v>
      </c>
      <c r="Y9">
        <f t="shared" si="4"/>
        <v>1</v>
      </c>
    </row>
    <row r="10" spans="1:28" x14ac:dyDescent="0.3">
      <c r="A10">
        <v>4</v>
      </c>
      <c r="C10" t="str">
        <f t="shared" si="1"/>
        <v>1uF 6.3V 015008 X5R SMD MLCC  </v>
      </c>
      <c r="D10" t="s">
        <v>62</v>
      </c>
      <c r="E10" s="2" t="s">
        <v>34</v>
      </c>
      <c r="F10">
        <v>6.3</v>
      </c>
      <c r="G10" t="s">
        <v>27</v>
      </c>
      <c r="H10">
        <v>20</v>
      </c>
      <c r="I10" t="s">
        <v>28</v>
      </c>
      <c r="J10" t="s">
        <v>29</v>
      </c>
      <c r="K10" t="s">
        <v>57</v>
      </c>
      <c r="L10" t="s">
        <v>58</v>
      </c>
      <c r="M10" t="s">
        <v>37</v>
      </c>
      <c r="N10" t="s">
        <v>59</v>
      </c>
      <c r="O10" t="s">
        <v>60</v>
      </c>
      <c r="P10" t="s">
        <v>40</v>
      </c>
      <c r="Q10" t="s">
        <v>61</v>
      </c>
      <c r="R10" t="s">
        <v>42</v>
      </c>
      <c r="S10" t="b">
        <v>0</v>
      </c>
      <c r="T10" t="b">
        <v>1</v>
      </c>
      <c r="W10">
        <f t="shared" si="2"/>
        <v>0</v>
      </c>
      <c r="X10">
        <f t="shared" si="3"/>
        <v>100</v>
      </c>
      <c r="Y10">
        <f t="shared" si="4"/>
        <v>1</v>
      </c>
    </row>
    <row r="11" spans="1:28" x14ac:dyDescent="0.3">
      <c r="A11">
        <v>5</v>
      </c>
      <c r="C11" t="str">
        <f t="shared" si="1"/>
        <v>1uF 50V 0603 X5R SMD MLCC  </v>
      </c>
      <c r="D11" t="s">
        <v>62</v>
      </c>
      <c r="E11" s="2" t="s">
        <v>26</v>
      </c>
      <c r="F11">
        <v>50</v>
      </c>
      <c r="G11" t="s">
        <v>27</v>
      </c>
      <c r="H11">
        <v>10</v>
      </c>
      <c r="I11" t="s">
        <v>28</v>
      </c>
      <c r="J11" t="s">
        <v>29</v>
      </c>
      <c r="K11" t="s">
        <v>35</v>
      </c>
      <c r="L11" t="s">
        <v>36</v>
      </c>
      <c r="M11" t="s">
        <v>37</v>
      </c>
      <c r="N11" t="s">
        <v>38</v>
      </c>
      <c r="O11" t="s">
        <v>39</v>
      </c>
      <c r="P11" t="s">
        <v>40</v>
      </c>
      <c r="Q11" t="s">
        <v>41</v>
      </c>
      <c r="R11" t="s">
        <v>42</v>
      </c>
      <c r="S11" t="b">
        <v>1</v>
      </c>
      <c r="T11" t="b">
        <v>1</v>
      </c>
      <c r="W11">
        <f t="shared" si="2"/>
        <v>0</v>
      </c>
      <c r="X11">
        <f t="shared" si="3"/>
        <v>100</v>
      </c>
      <c r="Y11">
        <f t="shared" si="4"/>
        <v>1</v>
      </c>
    </row>
    <row r="12" spans="1:28" x14ac:dyDescent="0.3">
      <c r="A12">
        <v>6</v>
      </c>
      <c r="C12" t="str">
        <f t="shared" si="1"/>
        <v>10uF 10V 0603 X5R SMD MLCC  </v>
      </c>
      <c r="D12" t="s">
        <v>63</v>
      </c>
      <c r="E12" s="2" t="s">
        <v>26</v>
      </c>
      <c r="F12">
        <v>10</v>
      </c>
      <c r="G12" t="s">
        <v>27</v>
      </c>
      <c r="H12">
        <v>20</v>
      </c>
      <c r="I12" t="s">
        <v>28</v>
      </c>
      <c r="J12" t="s">
        <v>29</v>
      </c>
      <c r="K12" t="s">
        <v>35</v>
      </c>
      <c r="L12" t="s">
        <v>43</v>
      </c>
      <c r="M12" t="s">
        <v>37</v>
      </c>
      <c r="N12" t="s">
        <v>44</v>
      </c>
      <c r="O12" t="s">
        <v>39</v>
      </c>
      <c r="P12" t="s">
        <v>40</v>
      </c>
      <c r="Q12" t="s">
        <v>41</v>
      </c>
      <c r="R12" t="s">
        <v>42</v>
      </c>
      <c r="S12" t="b">
        <v>0</v>
      </c>
      <c r="T12" t="b">
        <v>1</v>
      </c>
      <c r="W12">
        <f t="shared" si="2"/>
        <v>0</v>
      </c>
      <c r="X12">
        <f t="shared" si="3"/>
        <v>100</v>
      </c>
      <c r="Y12">
        <f t="shared" si="4"/>
        <v>1</v>
      </c>
    </row>
    <row r="13" spans="1:28" x14ac:dyDescent="0.3">
      <c r="A13">
        <v>7</v>
      </c>
      <c r="C13" t="str">
        <f t="shared" si="1"/>
        <v>100nF 50V 0603 Y5V SMD MLCC  </v>
      </c>
      <c r="D13" t="s">
        <v>64</v>
      </c>
      <c r="E13" s="2" t="s">
        <v>26</v>
      </c>
      <c r="F13">
        <v>50</v>
      </c>
      <c r="G13" t="s">
        <v>30</v>
      </c>
      <c r="H13" t="s">
        <v>31</v>
      </c>
      <c r="I13" t="s">
        <v>28</v>
      </c>
      <c r="J13" t="s">
        <v>29</v>
      </c>
      <c r="K13" t="s">
        <v>45</v>
      </c>
      <c r="L13" t="s">
        <v>46</v>
      </c>
      <c r="M13" t="s">
        <v>37</v>
      </c>
      <c r="N13" t="s">
        <v>47</v>
      </c>
      <c r="O13" t="s">
        <v>48</v>
      </c>
      <c r="P13" t="s">
        <v>40</v>
      </c>
      <c r="Q13" t="s">
        <v>41</v>
      </c>
      <c r="R13" t="s">
        <v>42</v>
      </c>
      <c r="S13" t="b">
        <v>1</v>
      </c>
      <c r="T13" t="b">
        <v>1</v>
      </c>
      <c r="W13">
        <f t="shared" si="2"/>
        <v>0</v>
      </c>
      <c r="X13">
        <f t="shared" si="3"/>
        <v>100</v>
      </c>
      <c r="Y13">
        <f t="shared" si="4"/>
        <v>1</v>
      </c>
    </row>
    <row r="14" spans="1:28" x14ac:dyDescent="0.3">
      <c r="A14">
        <v>8</v>
      </c>
      <c r="C14" t="str">
        <f t="shared" ref="C14:C44" si="5">_xlfn.CONCAT(D14,"F ",F14,"V ",E14," ",G14," ",I14," ",J14," ",R14)</f>
        <v>10nF 35V 0402 C0G SMD MLCC  </v>
      </c>
      <c r="D14" t="s">
        <v>154</v>
      </c>
      <c r="E14" s="2" t="s">
        <v>155</v>
      </c>
      <c r="F14">
        <v>35</v>
      </c>
      <c r="G14" t="s">
        <v>98</v>
      </c>
      <c r="H14">
        <v>2</v>
      </c>
      <c r="I14" t="s">
        <v>28</v>
      </c>
      <c r="J14" t="s">
        <v>29</v>
      </c>
      <c r="K14" t="s">
        <v>57</v>
      </c>
      <c r="L14" t="s">
        <v>167</v>
      </c>
      <c r="M14" t="s">
        <v>37</v>
      </c>
      <c r="N14" t="s">
        <v>168</v>
      </c>
      <c r="O14" t="s">
        <v>169</v>
      </c>
      <c r="P14" t="s">
        <v>40</v>
      </c>
      <c r="Q14" t="s">
        <v>173</v>
      </c>
      <c r="R14" t="s">
        <v>42</v>
      </c>
      <c r="S14" t="b">
        <v>0</v>
      </c>
      <c r="T14" t="b">
        <v>0</v>
      </c>
      <c r="W14">
        <f t="shared" si="2"/>
        <v>0</v>
      </c>
      <c r="X14">
        <f t="shared" si="3"/>
        <v>100</v>
      </c>
      <c r="Y14">
        <f t="shared" si="4"/>
        <v>1</v>
      </c>
    </row>
    <row r="15" spans="1:28" x14ac:dyDescent="0.3">
      <c r="A15">
        <v>9</v>
      </c>
      <c r="C15" t="str">
        <f t="shared" si="5"/>
        <v>10nF 50V 0603 C0G SMD MLCC  </v>
      </c>
      <c r="D15" t="s">
        <v>154</v>
      </c>
      <c r="E15" s="2" t="s">
        <v>26</v>
      </c>
      <c r="F15">
        <v>50</v>
      </c>
      <c r="G15" t="s">
        <v>98</v>
      </c>
      <c r="H15">
        <v>5</v>
      </c>
      <c r="I15" t="s">
        <v>28</v>
      </c>
      <c r="J15" t="s">
        <v>29</v>
      </c>
      <c r="K15" t="s">
        <v>57</v>
      </c>
      <c r="L15" t="s">
        <v>170</v>
      </c>
      <c r="M15" t="s">
        <v>37</v>
      </c>
      <c r="N15" t="s">
        <v>171</v>
      </c>
      <c r="O15" t="s">
        <v>172</v>
      </c>
      <c r="P15" t="s">
        <v>40</v>
      </c>
      <c r="Q15" t="s">
        <v>41</v>
      </c>
      <c r="R15" t="s">
        <v>42</v>
      </c>
      <c r="S15" t="b">
        <v>0</v>
      </c>
      <c r="T15" t="b">
        <v>0</v>
      </c>
      <c r="W15">
        <f t="shared" si="2"/>
        <v>0</v>
      </c>
      <c r="X15">
        <f t="shared" si="3"/>
        <v>100</v>
      </c>
      <c r="Y15">
        <f t="shared" si="4"/>
        <v>1</v>
      </c>
    </row>
    <row r="16" spans="1:28" x14ac:dyDescent="0.3">
      <c r="A16">
        <v>10</v>
      </c>
      <c r="C16" t="str">
        <f t="shared" si="5"/>
        <v>10uF 10V 0603 X5R SMD MLCC Soft_Term</v>
      </c>
      <c r="D16" t="s">
        <v>63</v>
      </c>
      <c r="E16" s="2" t="s">
        <v>26</v>
      </c>
      <c r="F16">
        <v>10</v>
      </c>
      <c r="G16" t="s">
        <v>27</v>
      </c>
      <c r="H16">
        <v>10</v>
      </c>
      <c r="I16" t="s">
        <v>28</v>
      </c>
      <c r="J16" t="s">
        <v>29</v>
      </c>
      <c r="K16" t="s">
        <v>105</v>
      </c>
      <c r="L16" t="s">
        <v>106</v>
      </c>
      <c r="M16" t="s">
        <v>37</v>
      </c>
      <c r="N16" t="s">
        <v>107</v>
      </c>
      <c r="O16" t="s">
        <v>108</v>
      </c>
      <c r="P16" t="s">
        <v>40</v>
      </c>
      <c r="Q16" t="s">
        <v>41</v>
      </c>
      <c r="R16" t="s">
        <v>109</v>
      </c>
      <c r="S16" t="b">
        <v>0</v>
      </c>
      <c r="T16" t="b">
        <v>1</v>
      </c>
      <c r="W16">
        <f t="shared" ref="W16:W20" si="6">COUNTBLANK(C16:R16)</f>
        <v>0</v>
      </c>
      <c r="X16">
        <f t="shared" ref="X16:X20" si="7">100*COUNTA(C16:R16)/$AB$7</f>
        <v>100</v>
      </c>
      <c r="Y16">
        <f t="shared" ref="Y16:Y20" si="8">IF(X16=100,1,0)</f>
        <v>1</v>
      </c>
    </row>
    <row r="17" spans="1:25" x14ac:dyDescent="0.3">
      <c r="A17">
        <v>11</v>
      </c>
      <c r="C17" t="str">
        <f t="shared" si="5"/>
        <v>22uF 10V 0603 X5R SMD MLCC  </v>
      </c>
      <c r="D17" t="s">
        <v>110</v>
      </c>
      <c r="E17" s="2" t="s">
        <v>26</v>
      </c>
      <c r="F17">
        <v>10</v>
      </c>
      <c r="G17" t="s">
        <v>27</v>
      </c>
      <c r="H17">
        <v>20</v>
      </c>
      <c r="I17" t="s">
        <v>28</v>
      </c>
      <c r="J17" t="s">
        <v>29</v>
      </c>
      <c r="K17" t="s">
        <v>53</v>
      </c>
      <c r="L17" t="s">
        <v>111</v>
      </c>
      <c r="M17" t="s">
        <v>37</v>
      </c>
      <c r="N17" t="s">
        <v>113</v>
      </c>
      <c r="O17" t="s">
        <v>112</v>
      </c>
      <c r="P17" t="s">
        <v>40</v>
      </c>
      <c r="Q17" t="s">
        <v>41</v>
      </c>
      <c r="R17" t="s">
        <v>42</v>
      </c>
      <c r="S17" t="b">
        <v>0</v>
      </c>
      <c r="T17" t="b">
        <v>1</v>
      </c>
      <c r="W17">
        <f t="shared" si="6"/>
        <v>0</v>
      </c>
      <c r="X17">
        <f t="shared" si="7"/>
        <v>100</v>
      </c>
      <c r="Y17">
        <f t="shared" si="8"/>
        <v>1</v>
      </c>
    </row>
    <row r="18" spans="1:25" x14ac:dyDescent="0.3">
      <c r="A18">
        <v>12</v>
      </c>
      <c r="C18" t="str">
        <f t="shared" si="5"/>
        <v>22uF 10V 0603 X5R SMD MLCC Automotive</v>
      </c>
      <c r="D18" t="s">
        <v>110</v>
      </c>
      <c r="E18" s="2" t="s">
        <v>26</v>
      </c>
      <c r="F18">
        <v>10</v>
      </c>
      <c r="G18" t="s">
        <v>27</v>
      </c>
      <c r="H18">
        <v>20</v>
      </c>
      <c r="I18" t="s">
        <v>28</v>
      </c>
      <c r="J18" t="s">
        <v>29</v>
      </c>
      <c r="K18" t="s">
        <v>57</v>
      </c>
      <c r="L18" t="s">
        <v>114</v>
      </c>
      <c r="M18" t="s">
        <v>37</v>
      </c>
      <c r="N18" t="s">
        <v>115</v>
      </c>
      <c r="O18" t="s">
        <v>116</v>
      </c>
      <c r="P18" t="s">
        <v>40</v>
      </c>
      <c r="Q18" t="s">
        <v>41</v>
      </c>
      <c r="R18" t="s">
        <v>100</v>
      </c>
      <c r="S18" t="b">
        <v>0</v>
      </c>
      <c r="T18" t="b">
        <v>1</v>
      </c>
      <c r="W18">
        <f t="shared" si="6"/>
        <v>0</v>
      </c>
      <c r="X18">
        <f t="shared" si="7"/>
        <v>100</v>
      </c>
      <c r="Y18">
        <f t="shared" si="8"/>
        <v>1</v>
      </c>
    </row>
    <row r="19" spans="1:25" x14ac:dyDescent="0.3">
      <c r="A19">
        <v>13</v>
      </c>
      <c r="C19" t="str">
        <f t="shared" si="5"/>
        <v>22uF 6.3V 0603 X5R SMD MLCC  </v>
      </c>
      <c r="D19" t="s">
        <v>110</v>
      </c>
      <c r="E19" s="2" t="s">
        <v>26</v>
      </c>
      <c r="F19">
        <v>6.3</v>
      </c>
      <c r="G19" t="s">
        <v>27</v>
      </c>
      <c r="H19">
        <v>20</v>
      </c>
      <c r="I19" t="s">
        <v>28</v>
      </c>
      <c r="J19" t="s">
        <v>29</v>
      </c>
      <c r="K19" t="s">
        <v>57</v>
      </c>
      <c r="L19" t="s">
        <v>117</v>
      </c>
      <c r="M19" t="s">
        <v>37</v>
      </c>
      <c r="N19" t="s">
        <v>118</v>
      </c>
      <c r="O19" t="s">
        <v>119</v>
      </c>
      <c r="P19" t="s">
        <v>40</v>
      </c>
      <c r="Q19" t="s">
        <v>41</v>
      </c>
      <c r="R19" t="s">
        <v>42</v>
      </c>
      <c r="S19" t="b">
        <v>0</v>
      </c>
      <c r="T19" t="b">
        <v>1</v>
      </c>
      <c r="W19">
        <f t="shared" si="6"/>
        <v>0</v>
      </c>
      <c r="X19">
        <f t="shared" si="7"/>
        <v>100</v>
      </c>
      <c r="Y19">
        <f t="shared" si="8"/>
        <v>1</v>
      </c>
    </row>
    <row r="20" spans="1:25" x14ac:dyDescent="0.3">
      <c r="A20">
        <v>14</v>
      </c>
      <c r="C20" t="str">
        <f t="shared" si="5"/>
        <v>10uF 16V 0805 X5R SMD MLCC  </v>
      </c>
      <c r="D20" t="s">
        <v>63</v>
      </c>
      <c r="E20" s="2" t="s">
        <v>79</v>
      </c>
      <c r="F20">
        <v>16</v>
      </c>
      <c r="G20" t="s">
        <v>27</v>
      </c>
      <c r="H20">
        <v>10</v>
      </c>
      <c r="I20" t="s">
        <v>28</v>
      </c>
      <c r="J20" t="s">
        <v>29</v>
      </c>
      <c r="K20" t="s">
        <v>53</v>
      </c>
      <c r="L20" t="s">
        <v>92</v>
      </c>
      <c r="M20" t="s">
        <v>37</v>
      </c>
      <c r="N20" t="s">
        <v>87</v>
      </c>
      <c r="O20" t="s">
        <v>89</v>
      </c>
      <c r="P20" t="s">
        <v>40</v>
      </c>
      <c r="Q20" t="s">
        <v>95</v>
      </c>
      <c r="R20" t="s">
        <v>42</v>
      </c>
      <c r="S20" t="b">
        <v>0</v>
      </c>
      <c r="T20" t="b">
        <v>1</v>
      </c>
      <c r="W20">
        <f t="shared" si="6"/>
        <v>0</v>
      </c>
      <c r="X20">
        <f t="shared" si="7"/>
        <v>100</v>
      </c>
      <c r="Y20">
        <f t="shared" si="8"/>
        <v>1</v>
      </c>
    </row>
    <row r="21" spans="1:25" x14ac:dyDescent="0.3">
      <c r="A21">
        <v>15</v>
      </c>
      <c r="C21" t="str">
        <f t="shared" si="5"/>
        <v>1uF 50V 0805 Y5V SMD MLCC  </v>
      </c>
      <c r="D21" t="s">
        <v>62</v>
      </c>
      <c r="E21" s="2" t="s">
        <v>79</v>
      </c>
      <c r="F21">
        <v>50</v>
      </c>
      <c r="G21" t="s">
        <v>30</v>
      </c>
      <c r="H21" t="s">
        <v>31</v>
      </c>
      <c r="I21" t="s">
        <v>28</v>
      </c>
      <c r="J21" t="s">
        <v>29</v>
      </c>
      <c r="K21" t="s">
        <v>53</v>
      </c>
      <c r="L21" t="s">
        <v>93</v>
      </c>
      <c r="M21" t="s">
        <v>37</v>
      </c>
      <c r="N21" t="s">
        <v>86</v>
      </c>
      <c r="O21" t="s">
        <v>90</v>
      </c>
      <c r="P21" t="s">
        <v>40</v>
      </c>
      <c r="Q21" t="s">
        <v>95</v>
      </c>
      <c r="R21" t="s">
        <v>42</v>
      </c>
      <c r="S21" t="b">
        <v>0</v>
      </c>
      <c r="T21" t="b">
        <v>1</v>
      </c>
      <c r="W21">
        <f t="shared" ref="W21:W31" si="9">COUNTBLANK(C21:R21)</f>
        <v>0</v>
      </c>
      <c r="X21">
        <f t="shared" ref="X21:X24" si="10">100*COUNTA(C21:R21)/$AB$7</f>
        <v>100</v>
      </c>
      <c r="Y21">
        <f t="shared" ref="Y21:Y24" si="11">IF(X21=100,1,0)</f>
        <v>1</v>
      </c>
    </row>
    <row r="22" spans="1:25" x14ac:dyDescent="0.3">
      <c r="A22">
        <v>16</v>
      </c>
      <c r="C22" t="str">
        <f t="shared" si="5"/>
        <v>100nF 50V 0805 X7R SMD MLCC  </v>
      </c>
      <c r="D22" t="s">
        <v>64</v>
      </c>
      <c r="E22" s="2" t="s">
        <v>79</v>
      </c>
      <c r="F22">
        <v>50</v>
      </c>
      <c r="G22" t="s">
        <v>33</v>
      </c>
      <c r="H22">
        <v>10</v>
      </c>
      <c r="I22" t="s">
        <v>28</v>
      </c>
      <c r="J22" t="s">
        <v>29</v>
      </c>
      <c r="K22" t="s">
        <v>53</v>
      </c>
      <c r="L22" t="s">
        <v>94</v>
      </c>
      <c r="M22" t="s">
        <v>37</v>
      </c>
      <c r="N22" t="s">
        <v>88</v>
      </c>
      <c r="O22" t="s">
        <v>91</v>
      </c>
      <c r="P22" t="s">
        <v>40</v>
      </c>
      <c r="Q22" t="s">
        <v>95</v>
      </c>
      <c r="R22" t="s">
        <v>42</v>
      </c>
      <c r="S22" t="b">
        <v>0</v>
      </c>
      <c r="T22" t="b">
        <v>1</v>
      </c>
      <c r="W22">
        <f t="shared" si="9"/>
        <v>0</v>
      </c>
      <c r="X22">
        <f t="shared" si="10"/>
        <v>100</v>
      </c>
      <c r="Y22">
        <f t="shared" si="11"/>
        <v>1</v>
      </c>
    </row>
    <row r="23" spans="1:25" x14ac:dyDescent="0.3">
      <c r="A23">
        <v>17</v>
      </c>
      <c r="C23" t="str">
        <f t="shared" si="5"/>
        <v>10uF 25V 0805 X5R SMD MLCC Soft_Term</v>
      </c>
      <c r="D23" t="s">
        <v>63</v>
      </c>
      <c r="E23" s="2" t="s">
        <v>79</v>
      </c>
      <c r="F23">
        <v>25</v>
      </c>
      <c r="G23" t="s">
        <v>27</v>
      </c>
      <c r="H23">
        <v>10</v>
      </c>
      <c r="I23" t="s">
        <v>28</v>
      </c>
      <c r="J23" t="s">
        <v>29</v>
      </c>
      <c r="K23" t="s">
        <v>57</v>
      </c>
      <c r="L23" t="s">
        <v>120</v>
      </c>
      <c r="M23" t="s">
        <v>37</v>
      </c>
      <c r="N23" t="s">
        <v>121</v>
      </c>
      <c r="O23" t="s">
        <v>122</v>
      </c>
      <c r="P23" t="s">
        <v>40</v>
      </c>
      <c r="Q23" t="s">
        <v>95</v>
      </c>
      <c r="R23" t="s">
        <v>109</v>
      </c>
      <c r="S23" t="b">
        <v>0</v>
      </c>
      <c r="T23" t="b">
        <v>1</v>
      </c>
      <c r="W23">
        <f t="shared" si="9"/>
        <v>0</v>
      </c>
      <c r="X23">
        <f t="shared" si="10"/>
        <v>100</v>
      </c>
      <c r="Y23">
        <f t="shared" si="11"/>
        <v>1</v>
      </c>
    </row>
    <row r="24" spans="1:25" x14ac:dyDescent="0.3">
      <c r="A24">
        <v>18</v>
      </c>
      <c r="C24" t="str">
        <f t="shared" si="5"/>
        <v>10uF 10V 0805 X5R SMD MLCC Automotive</v>
      </c>
      <c r="D24" t="s">
        <v>63</v>
      </c>
      <c r="E24" s="2" t="s">
        <v>79</v>
      </c>
      <c r="F24">
        <v>10</v>
      </c>
      <c r="G24" t="s">
        <v>27</v>
      </c>
      <c r="H24">
        <v>10</v>
      </c>
      <c r="I24" t="s">
        <v>28</v>
      </c>
      <c r="J24" t="s">
        <v>29</v>
      </c>
      <c r="K24" t="s">
        <v>35</v>
      </c>
      <c r="L24" t="s">
        <v>123</v>
      </c>
      <c r="M24" t="s">
        <v>37</v>
      </c>
      <c r="N24" t="s">
        <v>124</v>
      </c>
      <c r="O24" t="s">
        <v>125</v>
      </c>
      <c r="P24" t="s">
        <v>40</v>
      </c>
      <c r="Q24" t="s">
        <v>95</v>
      </c>
      <c r="R24" t="s">
        <v>100</v>
      </c>
      <c r="S24" t="b">
        <v>0</v>
      </c>
      <c r="T24" t="b">
        <v>1</v>
      </c>
      <c r="W24">
        <f t="shared" si="9"/>
        <v>0</v>
      </c>
      <c r="X24">
        <f t="shared" si="10"/>
        <v>100</v>
      </c>
      <c r="Y24">
        <f t="shared" si="11"/>
        <v>1</v>
      </c>
    </row>
    <row r="25" spans="1:25" x14ac:dyDescent="0.3">
      <c r="A25">
        <v>19</v>
      </c>
      <c r="C25" t="str">
        <f t="shared" si="5"/>
        <v>22uF 6.3V 0805 X5R SMD MLCC  </v>
      </c>
      <c r="D25" t="s">
        <v>110</v>
      </c>
      <c r="E25" s="2" t="s">
        <v>79</v>
      </c>
      <c r="F25">
        <v>6.3</v>
      </c>
      <c r="G25" t="s">
        <v>27</v>
      </c>
      <c r="H25">
        <v>20</v>
      </c>
      <c r="I25" t="s">
        <v>28</v>
      </c>
      <c r="J25" t="s">
        <v>29</v>
      </c>
      <c r="K25" t="s">
        <v>53</v>
      </c>
      <c r="L25" t="s">
        <v>127</v>
      </c>
      <c r="M25" t="s">
        <v>37</v>
      </c>
      <c r="N25" t="s">
        <v>126</v>
      </c>
      <c r="O25" t="s">
        <v>128</v>
      </c>
      <c r="P25" t="s">
        <v>40</v>
      </c>
      <c r="Q25" t="s">
        <v>95</v>
      </c>
      <c r="R25" t="s">
        <v>42</v>
      </c>
      <c r="S25" t="b">
        <v>0</v>
      </c>
      <c r="T25" t="b">
        <v>1</v>
      </c>
      <c r="W25">
        <f t="shared" si="9"/>
        <v>0</v>
      </c>
      <c r="X25">
        <f t="shared" ref="X25:X31" si="12">100*COUNTA(C25:R25)/$AB$7</f>
        <v>100</v>
      </c>
      <c r="Y25">
        <f t="shared" ref="Y25:Y31" si="13">IF(X25=100,1,0)</f>
        <v>1</v>
      </c>
    </row>
    <row r="26" spans="1:25" x14ac:dyDescent="0.3">
      <c r="A26">
        <v>20</v>
      </c>
      <c r="C26" t="str">
        <f t="shared" si="5"/>
        <v>22uF 10V 0805 X5R SMD MLCC  </v>
      </c>
      <c r="D26" t="s">
        <v>110</v>
      </c>
      <c r="E26" s="2" t="s">
        <v>79</v>
      </c>
      <c r="F26">
        <v>10</v>
      </c>
      <c r="G26" t="s">
        <v>27</v>
      </c>
      <c r="H26">
        <v>20</v>
      </c>
      <c r="I26" t="s">
        <v>28</v>
      </c>
      <c r="J26" t="s">
        <v>29</v>
      </c>
      <c r="K26" t="s">
        <v>53</v>
      </c>
      <c r="L26" t="s">
        <v>129</v>
      </c>
      <c r="M26" t="s">
        <v>37</v>
      </c>
      <c r="N26" t="s">
        <v>130</v>
      </c>
      <c r="O26" t="s">
        <v>90</v>
      </c>
      <c r="P26" t="s">
        <v>40</v>
      </c>
      <c r="Q26" t="s">
        <v>95</v>
      </c>
      <c r="R26" t="s">
        <v>42</v>
      </c>
      <c r="S26" t="b">
        <v>0</v>
      </c>
      <c r="T26" t="b">
        <v>1</v>
      </c>
      <c r="W26">
        <f t="shared" si="9"/>
        <v>0</v>
      </c>
      <c r="X26">
        <f t="shared" si="12"/>
        <v>100</v>
      </c>
      <c r="Y26">
        <f t="shared" si="13"/>
        <v>1</v>
      </c>
    </row>
    <row r="27" spans="1:25" x14ac:dyDescent="0.3">
      <c r="A27">
        <v>21</v>
      </c>
      <c r="C27" t="str">
        <f t="shared" si="5"/>
        <v>22uF 6.3V 0805 X5R SMD MLCC Automotive</v>
      </c>
      <c r="D27" t="s">
        <v>110</v>
      </c>
      <c r="E27" s="2" t="s">
        <v>79</v>
      </c>
      <c r="F27">
        <v>6.3</v>
      </c>
      <c r="G27" t="s">
        <v>27</v>
      </c>
      <c r="H27">
        <v>20</v>
      </c>
      <c r="I27" t="s">
        <v>28</v>
      </c>
      <c r="J27" t="s">
        <v>29</v>
      </c>
      <c r="K27" t="s">
        <v>35</v>
      </c>
      <c r="L27" t="s">
        <v>131</v>
      </c>
      <c r="M27" t="s">
        <v>37</v>
      </c>
      <c r="N27" t="s">
        <v>132</v>
      </c>
      <c r="O27" t="s">
        <v>133</v>
      </c>
      <c r="P27" t="s">
        <v>40</v>
      </c>
      <c r="Q27" t="s">
        <v>95</v>
      </c>
      <c r="R27" t="s">
        <v>100</v>
      </c>
      <c r="S27" t="b">
        <v>0</v>
      </c>
      <c r="T27" t="b">
        <v>1</v>
      </c>
      <c r="W27">
        <f t="shared" si="9"/>
        <v>0</v>
      </c>
      <c r="X27">
        <f t="shared" si="12"/>
        <v>100</v>
      </c>
      <c r="Y27">
        <f t="shared" si="13"/>
        <v>1</v>
      </c>
    </row>
    <row r="28" spans="1:25" x14ac:dyDescent="0.3">
      <c r="A28">
        <v>22</v>
      </c>
      <c r="C28" t="str">
        <f t="shared" si="5"/>
        <v>22uF 10V 0805 X7T SMD MLCC Automotive</v>
      </c>
      <c r="D28" t="s">
        <v>110</v>
      </c>
      <c r="E28" s="2" t="s">
        <v>79</v>
      </c>
      <c r="F28">
        <v>10</v>
      </c>
      <c r="G28" t="s">
        <v>136</v>
      </c>
      <c r="H28">
        <v>20</v>
      </c>
      <c r="I28" t="s">
        <v>28</v>
      </c>
      <c r="J28" t="s">
        <v>29</v>
      </c>
      <c r="K28" t="s">
        <v>57</v>
      </c>
      <c r="L28" t="s">
        <v>134</v>
      </c>
      <c r="M28" t="s">
        <v>37</v>
      </c>
      <c r="N28" t="s">
        <v>137</v>
      </c>
      <c r="O28" t="s">
        <v>135</v>
      </c>
      <c r="P28" t="s">
        <v>40</v>
      </c>
      <c r="Q28" t="s">
        <v>95</v>
      </c>
      <c r="R28" t="s">
        <v>100</v>
      </c>
      <c r="S28" t="b">
        <v>0</v>
      </c>
      <c r="T28" t="b">
        <v>1</v>
      </c>
      <c r="W28">
        <f t="shared" si="9"/>
        <v>0</v>
      </c>
      <c r="X28">
        <f t="shared" si="12"/>
        <v>100</v>
      </c>
      <c r="Y28">
        <f t="shared" si="13"/>
        <v>1</v>
      </c>
    </row>
    <row r="29" spans="1:25" x14ac:dyDescent="0.3">
      <c r="A29">
        <v>23</v>
      </c>
      <c r="C29" t="str">
        <f t="shared" si="5"/>
        <v>47uF 6.3V 0805 X5R SMD MLCC  </v>
      </c>
      <c r="D29" t="s">
        <v>138</v>
      </c>
      <c r="E29" s="2" t="s">
        <v>79</v>
      </c>
      <c r="F29">
        <v>6.3</v>
      </c>
      <c r="G29" t="s">
        <v>27</v>
      </c>
      <c r="H29">
        <v>20</v>
      </c>
      <c r="I29" t="s">
        <v>28</v>
      </c>
      <c r="J29" t="s">
        <v>29</v>
      </c>
      <c r="K29" t="s">
        <v>53</v>
      </c>
      <c r="L29" t="s">
        <v>140</v>
      </c>
      <c r="M29" t="s">
        <v>37</v>
      </c>
      <c r="N29" t="s">
        <v>141</v>
      </c>
      <c r="O29" t="s">
        <v>139</v>
      </c>
      <c r="P29" t="s">
        <v>40</v>
      </c>
      <c r="Q29" t="s">
        <v>95</v>
      </c>
      <c r="R29" t="s">
        <v>42</v>
      </c>
      <c r="S29" t="b">
        <v>0</v>
      </c>
      <c r="T29" t="b">
        <v>1</v>
      </c>
      <c r="W29">
        <f t="shared" si="9"/>
        <v>0</v>
      </c>
      <c r="X29">
        <f t="shared" si="12"/>
        <v>100</v>
      </c>
      <c r="Y29">
        <f t="shared" si="13"/>
        <v>1</v>
      </c>
    </row>
    <row r="30" spans="1:25" x14ac:dyDescent="0.3">
      <c r="A30">
        <v>24</v>
      </c>
      <c r="C30" t="str">
        <f t="shared" si="5"/>
        <v>47uF 10V 0805 X5R SMD MLCC  </v>
      </c>
      <c r="D30" t="s">
        <v>138</v>
      </c>
      <c r="E30" s="2" t="s">
        <v>79</v>
      </c>
      <c r="F30">
        <v>10</v>
      </c>
      <c r="G30" t="s">
        <v>27</v>
      </c>
      <c r="H30">
        <v>20</v>
      </c>
      <c r="I30" t="s">
        <v>28</v>
      </c>
      <c r="J30" t="s">
        <v>29</v>
      </c>
      <c r="K30" t="s">
        <v>57</v>
      </c>
      <c r="L30" t="s">
        <v>142</v>
      </c>
      <c r="M30" t="s">
        <v>37</v>
      </c>
      <c r="N30" t="s">
        <v>143</v>
      </c>
      <c r="O30" t="s">
        <v>144</v>
      </c>
      <c r="P30" t="s">
        <v>40</v>
      </c>
      <c r="Q30" t="s">
        <v>95</v>
      </c>
      <c r="R30" t="s">
        <v>42</v>
      </c>
      <c r="S30" t="b">
        <v>0</v>
      </c>
      <c r="T30" t="b">
        <v>1</v>
      </c>
      <c r="W30">
        <f t="shared" si="9"/>
        <v>0</v>
      </c>
      <c r="X30">
        <f t="shared" si="12"/>
        <v>100</v>
      </c>
      <c r="Y30">
        <f t="shared" si="13"/>
        <v>1</v>
      </c>
    </row>
    <row r="31" spans="1:25" x14ac:dyDescent="0.3">
      <c r="A31">
        <v>25</v>
      </c>
      <c r="C31" t="str">
        <f t="shared" si="5"/>
        <v>47uF 6.3V 0805 X5R SMD MLCC Automotive</v>
      </c>
      <c r="D31" t="s">
        <v>138</v>
      </c>
      <c r="E31" s="2" t="s">
        <v>79</v>
      </c>
      <c r="F31">
        <v>6.3</v>
      </c>
      <c r="G31" t="s">
        <v>27</v>
      </c>
      <c r="H31">
        <v>20</v>
      </c>
      <c r="I31" t="s">
        <v>28</v>
      </c>
      <c r="J31" t="s">
        <v>29</v>
      </c>
      <c r="K31" t="s">
        <v>57</v>
      </c>
      <c r="L31" t="s">
        <v>145</v>
      </c>
      <c r="M31" t="s">
        <v>37</v>
      </c>
      <c r="N31" t="s">
        <v>146</v>
      </c>
      <c r="O31" t="s">
        <v>147</v>
      </c>
      <c r="P31" t="s">
        <v>40</v>
      </c>
      <c r="Q31" t="s">
        <v>95</v>
      </c>
      <c r="R31" t="s">
        <v>100</v>
      </c>
      <c r="S31" t="b">
        <v>0</v>
      </c>
      <c r="T31" t="b">
        <v>1</v>
      </c>
      <c r="W31">
        <f t="shared" si="9"/>
        <v>0</v>
      </c>
      <c r="X31">
        <f t="shared" si="12"/>
        <v>100</v>
      </c>
      <c r="Y31">
        <f t="shared" si="13"/>
        <v>1</v>
      </c>
    </row>
    <row r="32" spans="1:25" x14ac:dyDescent="0.3">
      <c r="A32">
        <v>26</v>
      </c>
      <c r="C32" t="str">
        <f t="shared" si="5"/>
        <v>6.8nF 100V 1206 X7R SMD MLCC  </v>
      </c>
      <c r="D32" t="s">
        <v>65</v>
      </c>
      <c r="E32" s="2" t="s">
        <v>32</v>
      </c>
      <c r="F32">
        <v>100</v>
      </c>
      <c r="G32" t="s">
        <v>33</v>
      </c>
      <c r="H32">
        <v>10</v>
      </c>
      <c r="I32" t="s">
        <v>28</v>
      </c>
      <c r="J32" t="s">
        <v>29</v>
      </c>
      <c r="K32" t="s">
        <v>49</v>
      </c>
      <c r="L32">
        <v>885012208111</v>
      </c>
      <c r="M32" t="s">
        <v>37</v>
      </c>
      <c r="N32" t="s">
        <v>50</v>
      </c>
      <c r="O32" t="s">
        <v>51</v>
      </c>
      <c r="P32" t="s">
        <v>40</v>
      </c>
      <c r="Q32" t="s">
        <v>52</v>
      </c>
      <c r="R32" t="s">
        <v>42</v>
      </c>
      <c r="S32" t="b">
        <v>1</v>
      </c>
      <c r="T32" t="b">
        <v>1</v>
      </c>
      <c r="W32">
        <f t="shared" ref="W32:W34" si="14">COUNTBLANK(C32:R32)</f>
        <v>0</v>
      </c>
      <c r="X32">
        <f t="shared" ref="X32:X34" si="15">100*COUNTA(C32:R32)/$AB$7</f>
        <v>100</v>
      </c>
      <c r="Y32">
        <f t="shared" ref="Y32:Y34" si="16">IF(X32=100,1,0)</f>
        <v>1</v>
      </c>
    </row>
    <row r="33" spans="1:25" x14ac:dyDescent="0.3">
      <c r="A33">
        <v>27</v>
      </c>
      <c r="C33" t="str">
        <f t="shared" si="5"/>
        <v>10uF 25V 1206 X5R SMD MLCC  </v>
      </c>
      <c r="D33" t="s">
        <v>63</v>
      </c>
      <c r="E33" s="2" t="s">
        <v>32</v>
      </c>
      <c r="F33">
        <v>25</v>
      </c>
      <c r="G33" t="s">
        <v>27</v>
      </c>
      <c r="H33">
        <v>10</v>
      </c>
      <c r="I33" t="s">
        <v>28</v>
      </c>
      <c r="J33" t="s">
        <v>29</v>
      </c>
      <c r="K33" t="s">
        <v>53</v>
      </c>
      <c r="L33" t="s">
        <v>54</v>
      </c>
      <c r="M33" t="s">
        <v>37</v>
      </c>
      <c r="N33" t="s">
        <v>55</v>
      </c>
      <c r="O33" t="s">
        <v>56</v>
      </c>
      <c r="P33" t="s">
        <v>40</v>
      </c>
      <c r="Q33" t="s">
        <v>52</v>
      </c>
      <c r="R33" t="s">
        <v>42</v>
      </c>
      <c r="S33" t="b">
        <v>1</v>
      </c>
      <c r="T33" t="b">
        <v>1</v>
      </c>
      <c r="W33">
        <f t="shared" si="14"/>
        <v>0</v>
      </c>
      <c r="X33">
        <f t="shared" si="15"/>
        <v>100</v>
      </c>
      <c r="Y33">
        <f t="shared" si="16"/>
        <v>1</v>
      </c>
    </row>
    <row r="34" spans="1:25" x14ac:dyDescent="0.3">
      <c r="A34">
        <v>28</v>
      </c>
      <c r="C34" t="str">
        <f t="shared" si="5"/>
        <v>1uF 100V 1206 X7R SMD MLCC  </v>
      </c>
      <c r="D34" t="s">
        <v>62</v>
      </c>
      <c r="E34" s="2" t="s">
        <v>32</v>
      </c>
      <c r="F34">
        <v>100</v>
      </c>
      <c r="G34" t="s">
        <v>33</v>
      </c>
      <c r="H34">
        <v>10</v>
      </c>
      <c r="I34" t="s">
        <v>28</v>
      </c>
      <c r="J34" t="s">
        <v>29</v>
      </c>
      <c r="K34" t="s">
        <v>53</v>
      </c>
      <c r="L34" t="s">
        <v>82</v>
      </c>
      <c r="M34" t="s">
        <v>37</v>
      </c>
      <c r="N34" t="s">
        <v>81</v>
      </c>
      <c r="O34" t="s">
        <v>84</v>
      </c>
      <c r="P34" t="s">
        <v>40</v>
      </c>
      <c r="Q34" t="s">
        <v>52</v>
      </c>
      <c r="R34" t="s">
        <v>42</v>
      </c>
      <c r="S34" t="b">
        <v>0</v>
      </c>
      <c r="T34" t="b">
        <v>1</v>
      </c>
      <c r="W34">
        <f t="shared" si="14"/>
        <v>0</v>
      </c>
      <c r="X34">
        <f t="shared" si="15"/>
        <v>100</v>
      </c>
      <c r="Y34">
        <f t="shared" si="16"/>
        <v>1</v>
      </c>
    </row>
    <row r="35" spans="1:25" x14ac:dyDescent="0.3">
      <c r="A35">
        <v>29</v>
      </c>
      <c r="C35" t="str">
        <f t="shared" si="5"/>
        <v>100nF 50V 1206 X7R SMD MLCC  </v>
      </c>
      <c r="D35" t="s">
        <v>64</v>
      </c>
      <c r="E35" s="2" t="s">
        <v>32</v>
      </c>
      <c r="F35">
        <v>50</v>
      </c>
      <c r="G35" t="s">
        <v>33</v>
      </c>
      <c r="H35">
        <v>10</v>
      </c>
      <c r="I35" t="s">
        <v>28</v>
      </c>
      <c r="J35" t="s">
        <v>29</v>
      </c>
      <c r="K35" t="s">
        <v>53</v>
      </c>
      <c r="L35" t="s">
        <v>83</v>
      </c>
      <c r="M35" t="s">
        <v>37</v>
      </c>
      <c r="N35" t="s">
        <v>80</v>
      </c>
      <c r="O35" t="s">
        <v>85</v>
      </c>
      <c r="P35" t="s">
        <v>40</v>
      </c>
      <c r="Q35" t="s">
        <v>52</v>
      </c>
      <c r="R35" t="s">
        <v>42</v>
      </c>
      <c r="S35" t="b">
        <v>0</v>
      </c>
      <c r="T35" t="b">
        <v>1</v>
      </c>
      <c r="W35">
        <f t="shared" ref="W35" si="17">COUNTBLANK(C35:R35)</f>
        <v>0</v>
      </c>
      <c r="X35">
        <f t="shared" ref="X35" si="18">100*COUNTA(C35:R35)/$AB$7</f>
        <v>100</v>
      </c>
      <c r="Y35">
        <f t="shared" ref="Y35" si="19">IF(X35=100,1,0)</f>
        <v>1</v>
      </c>
    </row>
    <row r="36" spans="1:25" x14ac:dyDescent="0.3">
      <c r="A36">
        <v>30</v>
      </c>
      <c r="C36" t="str">
        <f t="shared" si="5"/>
        <v>4.7uF 25V 1206 X7R SMD MLCC  </v>
      </c>
      <c r="D36" t="s">
        <v>151</v>
      </c>
      <c r="E36" s="2" t="s">
        <v>32</v>
      </c>
      <c r="F36">
        <v>25</v>
      </c>
      <c r="G36" t="s">
        <v>33</v>
      </c>
      <c r="H36">
        <v>10</v>
      </c>
      <c r="I36" t="s">
        <v>28</v>
      </c>
      <c r="J36" t="s">
        <v>29</v>
      </c>
      <c r="K36" t="s">
        <v>53</v>
      </c>
      <c r="L36" t="s">
        <v>150</v>
      </c>
      <c r="M36" t="s">
        <v>37</v>
      </c>
      <c r="N36" t="s">
        <v>152</v>
      </c>
      <c r="O36" t="s">
        <v>153</v>
      </c>
      <c r="P36" t="s">
        <v>40</v>
      </c>
      <c r="Q36" t="s">
        <v>52</v>
      </c>
      <c r="R36" t="s">
        <v>42</v>
      </c>
      <c r="S36" t="b">
        <v>0</v>
      </c>
      <c r="T36" t="b">
        <v>1</v>
      </c>
    </row>
    <row r="37" spans="1:25" x14ac:dyDescent="0.3">
      <c r="A37">
        <v>31</v>
      </c>
      <c r="C37" t="str">
        <f t="shared" si="5"/>
        <v>10nF 50V 0402 X7R SMD MLCC  </v>
      </c>
      <c r="D37" t="s">
        <v>154</v>
      </c>
      <c r="E37" s="2" t="s">
        <v>155</v>
      </c>
      <c r="F37">
        <v>50</v>
      </c>
      <c r="G37" t="s">
        <v>33</v>
      </c>
      <c r="H37">
        <v>10</v>
      </c>
      <c r="I37" t="s">
        <v>28</v>
      </c>
      <c r="J37" t="s">
        <v>29</v>
      </c>
      <c r="K37" t="s">
        <v>53</v>
      </c>
      <c r="L37" t="s">
        <v>156</v>
      </c>
      <c r="M37" t="s">
        <v>37</v>
      </c>
      <c r="N37" t="s">
        <v>157</v>
      </c>
      <c r="O37" t="s">
        <v>158</v>
      </c>
      <c r="P37" t="s">
        <v>40</v>
      </c>
      <c r="Q37" t="s">
        <v>173</v>
      </c>
      <c r="R37" t="s">
        <v>42</v>
      </c>
      <c r="S37" t="b">
        <v>0</v>
      </c>
      <c r="T37" t="b">
        <v>1</v>
      </c>
    </row>
    <row r="38" spans="1:25" x14ac:dyDescent="0.3">
      <c r="A38">
        <v>32</v>
      </c>
      <c r="C38" t="str">
        <f t="shared" si="5"/>
        <v>10nF 50V 0603 X7R SMD MLCC  </v>
      </c>
      <c r="D38" t="s">
        <v>154</v>
      </c>
      <c r="E38" s="2" t="s">
        <v>26</v>
      </c>
      <c r="F38">
        <v>50</v>
      </c>
      <c r="G38" t="s">
        <v>33</v>
      </c>
      <c r="H38">
        <v>10</v>
      </c>
      <c r="I38" t="s">
        <v>28</v>
      </c>
      <c r="J38" t="s">
        <v>29</v>
      </c>
      <c r="K38" t="s">
        <v>53</v>
      </c>
      <c r="L38" t="s">
        <v>159</v>
      </c>
      <c r="M38" t="s">
        <v>37</v>
      </c>
      <c r="N38" t="s">
        <v>160</v>
      </c>
      <c r="O38" t="s">
        <v>161</v>
      </c>
      <c r="P38" t="s">
        <v>40</v>
      </c>
      <c r="Q38" t="s">
        <v>41</v>
      </c>
      <c r="R38" t="s">
        <v>42</v>
      </c>
      <c r="S38" t="b">
        <v>0</v>
      </c>
      <c r="T38" t="b">
        <v>1</v>
      </c>
    </row>
    <row r="39" spans="1:25" x14ac:dyDescent="0.3">
      <c r="A39">
        <v>33</v>
      </c>
      <c r="C39" t="str">
        <f t="shared" si="5"/>
        <v>10nF 50V 0805 X7R SMD MLCC  </v>
      </c>
      <c r="D39" t="s">
        <v>154</v>
      </c>
      <c r="E39" s="2" t="s">
        <v>79</v>
      </c>
      <c r="F39">
        <v>50</v>
      </c>
      <c r="G39" t="s">
        <v>33</v>
      </c>
      <c r="H39">
        <v>10</v>
      </c>
      <c r="I39" t="s">
        <v>28</v>
      </c>
      <c r="J39" t="s">
        <v>29</v>
      </c>
      <c r="K39" t="s">
        <v>53</v>
      </c>
      <c r="L39" t="s">
        <v>162</v>
      </c>
      <c r="M39" t="s">
        <v>37</v>
      </c>
      <c r="N39" t="s">
        <v>163</v>
      </c>
      <c r="O39" t="s">
        <v>164</v>
      </c>
      <c r="P39" t="s">
        <v>40</v>
      </c>
      <c r="Q39" t="s">
        <v>95</v>
      </c>
      <c r="R39" t="s">
        <v>42</v>
      </c>
      <c r="S39" t="b">
        <v>0</v>
      </c>
      <c r="T39" t="b">
        <v>1</v>
      </c>
    </row>
    <row r="40" spans="1:25" x14ac:dyDescent="0.3">
      <c r="A40">
        <v>34</v>
      </c>
      <c r="C40" t="str">
        <f t="shared" si="5"/>
        <v>10nF 630V 1206 X7R SMD MLCC  </v>
      </c>
      <c r="D40" t="s">
        <v>154</v>
      </c>
      <c r="E40" s="2" t="s">
        <v>32</v>
      </c>
      <c r="F40">
        <v>630</v>
      </c>
      <c r="G40" t="s">
        <v>33</v>
      </c>
      <c r="H40">
        <v>10</v>
      </c>
      <c r="I40" t="s">
        <v>28</v>
      </c>
      <c r="J40" t="s">
        <v>29</v>
      </c>
      <c r="K40" t="s">
        <v>53</v>
      </c>
      <c r="L40" t="s">
        <v>165</v>
      </c>
      <c r="M40" t="s">
        <v>37</v>
      </c>
      <c r="N40" t="s">
        <v>166</v>
      </c>
      <c r="O40" t="s">
        <v>90</v>
      </c>
      <c r="P40" t="s">
        <v>40</v>
      </c>
      <c r="Q40" t="s">
        <v>52</v>
      </c>
      <c r="R40" t="s">
        <v>42</v>
      </c>
      <c r="S40" t="b">
        <v>0</v>
      </c>
      <c r="T40" t="b">
        <v>1</v>
      </c>
    </row>
    <row r="41" spans="1:25" x14ac:dyDescent="0.3">
      <c r="A41">
        <v>35</v>
      </c>
      <c r="C41" t="str">
        <f t="shared" si="5"/>
        <v>18pF 50V 0603 C0G SMD MLCC Automotive</v>
      </c>
      <c r="D41" t="s">
        <v>99</v>
      </c>
      <c r="E41" s="2" t="s">
        <v>26</v>
      </c>
      <c r="F41">
        <v>50</v>
      </c>
      <c r="G41" t="s">
        <v>98</v>
      </c>
      <c r="H41">
        <v>5</v>
      </c>
      <c r="I41" t="s">
        <v>28</v>
      </c>
      <c r="J41" t="s">
        <v>29</v>
      </c>
      <c r="K41" t="s">
        <v>53</v>
      </c>
      <c r="L41" t="s">
        <v>97</v>
      </c>
      <c r="M41" t="s">
        <v>37</v>
      </c>
      <c r="N41" t="s">
        <v>96</v>
      </c>
      <c r="O41" t="s">
        <v>90</v>
      </c>
      <c r="P41" t="s">
        <v>40</v>
      </c>
      <c r="Q41" t="s">
        <v>41</v>
      </c>
      <c r="R41" t="s">
        <v>100</v>
      </c>
      <c r="S41" t="b">
        <v>1</v>
      </c>
      <c r="T41" t="b">
        <v>1</v>
      </c>
    </row>
    <row r="42" spans="1:25" x14ac:dyDescent="0.3">
      <c r="A42">
        <v>36</v>
      </c>
      <c r="C42" t="str">
        <f t="shared" si="5"/>
        <v>20pF 50V 0603 C0G SMD MLCC Automotive</v>
      </c>
      <c r="D42" t="s">
        <v>101</v>
      </c>
      <c r="E42" s="2" t="s">
        <v>26</v>
      </c>
      <c r="F42">
        <v>50</v>
      </c>
      <c r="G42" t="s">
        <v>98</v>
      </c>
      <c r="H42">
        <v>5</v>
      </c>
      <c r="I42" t="s">
        <v>28</v>
      </c>
      <c r="J42" t="s">
        <v>29</v>
      </c>
      <c r="K42" t="s">
        <v>53</v>
      </c>
      <c r="L42" t="s">
        <v>102</v>
      </c>
      <c r="M42" t="s">
        <v>37</v>
      </c>
      <c r="N42" t="s">
        <v>103</v>
      </c>
      <c r="O42" t="s">
        <v>104</v>
      </c>
      <c r="P42" t="s">
        <v>40</v>
      </c>
      <c r="Q42" t="s">
        <v>41</v>
      </c>
      <c r="R42" t="s">
        <v>100</v>
      </c>
      <c r="S42" t="b">
        <v>0</v>
      </c>
      <c r="T42" t="b">
        <v>1</v>
      </c>
    </row>
    <row r="43" spans="1:25" x14ac:dyDescent="0.3">
      <c r="A43">
        <v>37</v>
      </c>
      <c r="C43" t="str">
        <f t="shared" si="5"/>
        <v>10nF 50V 0805 C0G SMD MLCC Automotive</v>
      </c>
      <c r="D43" t="s">
        <v>154</v>
      </c>
      <c r="E43" s="2" t="s">
        <v>79</v>
      </c>
      <c r="F43">
        <v>50</v>
      </c>
      <c r="G43" t="s">
        <v>98</v>
      </c>
      <c r="H43">
        <v>5</v>
      </c>
      <c r="I43" t="s">
        <v>28</v>
      </c>
      <c r="J43" t="s">
        <v>29</v>
      </c>
      <c r="K43" t="s">
        <v>53</v>
      </c>
      <c r="L43" t="s">
        <v>174</v>
      </c>
      <c r="M43" t="s">
        <v>37</v>
      </c>
      <c r="N43" t="s">
        <v>175</v>
      </c>
      <c r="O43" t="s">
        <v>176</v>
      </c>
      <c r="P43" t="s">
        <v>40</v>
      </c>
      <c r="Q43" t="s">
        <v>95</v>
      </c>
      <c r="R43" t="s">
        <v>100</v>
      </c>
      <c r="S43" t="b">
        <v>0</v>
      </c>
      <c r="T43" t="b">
        <v>1</v>
      </c>
    </row>
    <row r="44" spans="1:25" x14ac:dyDescent="0.3">
      <c r="A44">
        <v>38</v>
      </c>
      <c r="C44" t="str">
        <f t="shared" si="5"/>
        <v>10nF 630V 1206 C0G SMD MLCC Automotive</v>
      </c>
      <c r="D44" t="s">
        <v>154</v>
      </c>
      <c r="E44" s="2" t="s">
        <v>32</v>
      </c>
      <c r="F44">
        <v>630</v>
      </c>
      <c r="G44" t="s">
        <v>98</v>
      </c>
      <c r="H44">
        <v>5</v>
      </c>
      <c r="I44" t="s">
        <v>28</v>
      </c>
      <c r="J44" t="s">
        <v>29</v>
      </c>
      <c r="K44" t="s">
        <v>105</v>
      </c>
      <c r="L44" t="s">
        <v>177</v>
      </c>
      <c r="M44" t="s">
        <v>37</v>
      </c>
      <c r="N44" t="s">
        <v>178</v>
      </c>
      <c r="O44" t="s">
        <v>179</v>
      </c>
      <c r="P44" t="s">
        <v>40</v>
      </c>
      <c r="Q44" t="s">
        <v>52</v>
      </c>
      <c r="R44" t="s">
        <v>100</v>
      </c>
      <c r="S44" t="b">
        <v>0</v>
      </c>
      <c r="T44" t="b">
        <v>1</v>
      </c>
    </row>
    <row r="45" spans="1:25" x14ac:dyDescent="0.3">
      <c r="E45" s="2"/>
    </row>
    <row r="46" spans="1:25" x14ac:dyDescent="0.3">
      <c r="E46" s="2"/>
    </row>
    <row r="47" spans="1:25" x14ac:dyDescent="0.3">
      <c r="E47" s="2"/>
    </row>
    <row r="48" spans="1:2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  <row r="71" spans="5:5" x14ac:dyDescent="0.3">
      <c r="E71" s="2"/>
    </row>
    <row r="72" spans="5:5" x14ac:dyDescent="0.3">
      <c r="E72" s="2"/>
    </row>
    <row r="73" spans="5:5" x14ac:dyDescent="0.3">
      <c r="E73" s="2"/>
    </row>
    <row r="74" spans="5:5" x14ac:dyDescent="0.3">
      <c r="E74" s="2"/>
    </row>
    <row r="75" spans="5:5" x14ac:dyDescent="0.3">
      <c r="E75" s="2"/>
    </row>
    <row r="76" spans="5:5" x14ac:dyDescent="0.3">
      <c r="E76" s="2"/>
    </row>
    <row r="77" spans="5:5" x14ac:dyDescent="0.3">
      <c r="E77" s="2"/>
    </row>
    <row r="78" spans="5:5" x14ac:dyDescent="0.3">
      <c r="E78" s="2"/>
    </row>
    <row r="79" spans="5:5" x14ac:dyDescent="0.3">
      <c r="E79" s="2"/>
    </row>
    <row r="80" spans="5:5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</sheetData>
  <phoneticPr fontId="2" type="noConversion"/>
  <conditionalFormatting sqref="C7:T131">
    <cfRule type="containsBlanks" dxfId="2" priority="1">
      <formula>LEN(TRIM(C7))=0</formula>
    </cfRule>
  </conditionalFormatting>
  <conditionalFormatting sqref="L1:L1048576">
    <cfRule type="duplicateValues" dxfId="1" priority="3"/>
  </conditionalFormatting>
  <conditionalFormatting sqref="N1:N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2025-04-15T16:38:42Z</dcterms:modified>
</cp:coreProperties>
</file>