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7F0E3319-FECF-4F97-8721-FC90453D0426}" xr6:coauthVersionLast="47" xr6:coauthVersionMax="47" xr10:uidLastSave="{00000000-0000-0000-0000-000000000000}"/>
  <bookViews>
    <workbookView xWindow="1152" yWindow="600" windowWidth="1393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C10" i="1" s="1"/>
  <c r="D11" i="1"/>
  <c r="C11" i="1" s="1"/>
  <c r="D12" i="1"/>
  <c r="C12" i="1" s="1"/>
  <c r="D13" i="1"/>
  <c r="C13" i="1" s="1"/>
  <c r="D8" i="1"/>
  <c r="C8" i="1" s="1"/>
  <c r="D9" i="1"/>
  <c r="C9" i="1" s="1"/>
  <c r="K2" i="1"/>
  <c r="D7" i="1"/>
  <c r="C7" i="1" s="1"/>
  <c r="E2" i="1"/>
  <c r="F2" i="1"/>
  <c r="G2" i="1"/>
  <c r="H2" i="1"/>
  <c r="I2" i="1"/>
  <c r="J2" i="1"/>
  <c r="AA7" i="1"/>
  <c r="L2" i="1"/>
  <c r="M2" i="1"/>
  <c r="N2" i="1"/>
  <c r="O2" i="1"/>
  <c r="P2" i="1"/>
  <c r="Q2" i="1"/>
  <c r="R2" i="1"/>
  <c r="S2" i="1"/>
  <c r="C2" i="1" l="1"/>
  <c r="V7" i="1"/>
  <c r="D2" i="1"/>
  <c r="W7" i="1"/>
  <c r="AA2" i="1" s="1"/>
  <c r="AA3" i="1" l="1"/>
  <c r="AA5" i="1"/>
  <c r="X7" i="1"/>
  <c r="AA4" i="1" s="1"/>
</calcChain>
</file>

<file path=xl/sharedStrings.xml><?xml version="1.0" encoding="utf-8"?>
<sst xmlns="http://schemas.openxmlformats.org/spreadsheetml/2006/main" count="109" uniqueCount="76">
  <si>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</si>
  <si>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</si>
  <si>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</si>
  <si>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</si>
  <si>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</si>
  <si>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</si>
  <si>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</si>
  <si>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</si>
  <si>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</si>
  <si>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</si>
  <si>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</si>
  <si>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</si>
  <si>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</si>
  <si>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</si>
  <si>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</si>
  <si>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</si>
  <si>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</si>
  <si>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</si>
  <si>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</si>
  <si>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</si>
  <si>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</si>
  <si>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</si>
  <si>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Freq</t>
  </si>
  <si>
    <t>Load Cap (pF)</t>
  </si>
  <si>
    <t>Mounting Type</t>
  </si>
  <si>
    <t>32.768k</t>
  </si>
  <si>
    <t>Abs Tol (ppm)</t>
  </si>
  <si>
    <t>https://www.jauch.com/downloadfile/57fde22d50dbf_d3c203011c87952f2834/jtx310-auto-2-210512.pdf</t>
  </si>
  <si>
    <t>50k</t>
  </si>
  <si>
    <t>ESR (Ω)</t>
  </si>
  <si>
    <t>SMD</t>
  </si>
  <si>
    <t>Jauch Quartz</t>
  </si>
  <si>
    <t>Q 0,032768-JTX310-12,5-20-T1-HMR-50K-LF</t>
  </si>
  <si>
    <t>Digikey</t>
  </si>
  <si>
    <t>1908-1314-1-ND</t>
  </si>
  <si>
    <t xml:space="preserve"> </t>
  </si>
  <si>
    <t>Size</t>
  </si>
  <si>
    <t>3.2x1.5mm</t>
  </si>
  <si>
    <t>80k</t>
  </si>
  <si>
    <t>16M</t>
  </si>
  <si>
    <t>20M</t>
  </si>
  <si>
    <t>25M</t>
  </si>
  <si>
    <t>TH</t>
  </si>
  <si>
    <t>1908-1332-1-ND</t>
  </si>
  <si>
    <t>Q 0,032768-JTX310-9-20-T2-HMR-LF</t>
  </si>
  <si>
    <t>Freq Stab (PPM/temp range)</t>
  </si>
  <si>
    <t>535-9041-ND</t>
  </si>
  <si>
    <t>ABL-16.000MHZ-B2</t>
  </si>
  <si>
    <t>https://abracon.com/Resonators/ABL.pdf</t>
  </si>
  <si>
    <t>Abracon LLC</t>
  </si>
  <si>
    <t>https://www.raltron.com/webproducts/specs/CRYSTAL/AS-20.000-20.pdf</t>
  </si>
  <si>
    <t>2151-AS-20.000-20-ND</t>
  </si>
  <si>
    <t>AS-20.000-20</t>
  </si>
  <si>
    <t>Raltron Electronics</t>
  </si>
  <si>
    <t> </t>
  </si>
  <si>
    <t>ECS-250-10-33B-CWN-TR</t>
  </si>
  <si>
    <t>XC2480CT-ND</t>
  </si>
  <si>
    <t>ECS Inc.</t>
  </si>
  <si>
    <t>3.2x2.5mm</t>
  </si>
  <si>
    <t>https://ecsxtal.com/store/pdf/ECS-33B.pdf</t>
  </si>
  <si>
    <t>CTX1220CT-ND</t>
  </si>
  <si>
    <t>403I35D16M00000</t>
  </si>
  <si>
    <t>CTS-Frequency Controls</t>
  </si>
  <si>
    <t>https://www.ctscorp.com/Files/DataSheets/Passives/FCP/Crystals/crystals-403-datasheet.pdf</t>
  </si>
  <si>
    <t>ECS-200-18-33-JGN-TR</t>
  </si>
  <si>
    <t>XC2309CT-ND</t>
  </si>
  <si>
    <t>https://ecsxtal.com/store/pdf/ecx-32.pdf</t>
  </si>
  <si>
    <t>11.5x5mm</t>
  </si>
  <si>
    <t>0Dan_Oscillators:Crystal</t>
  </si>
  <si>
    <t>0Dan_Oscillators:Crystal_GND24</t>
  </si>
  <si>
    <t>Automotive HMR</t>
  </si>
  <si>
    <t>XOs:JTX310</t>
  </si>
  <si>
    <t>XOs:HC49-US</t>
  </si>
  <si>
    <t>XOs:CTS_403</t>
  </si>
  <si>
    <t>XOs:ECX-32</t>
  </si>
  <si>
    <t>XOs:ECS-33B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</si>
</sst>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auch.com/downloadfile/57fde22d50dbf_d3c203011c87952f2834/jtx310-auto-2-210512.pdf" TargetMode="External"/><Relationship Id="rId7" Type="http://schemas.openxmlformats.org/officeDocument/2006/relationships/hyperlink" Target="https://ecsxtal.com/store/pdf/ECS-33B.pdf" TargetMode="External"/><Relationship Id="rId2" Type="http://schemas.openxmlformats.org/officeDocument/2006/relationships/hyperlink" Target="https://abracon.com/Resonators/ABL.pdf" TargetMode="External"/><Relationship Id="rId1" Type="http://schemas.openxmlformats.org/officeDocument/2006/relationships/hyperlink" Target="https://ecsxtal.com/store/pdf/ecx-32.pdf" TargetMode="External"/><Relationship Id="rId6" Type="http://schemas.openxmlformats.org/officeDocument/2006/relationships/hyperlink" Target="https://www.raltron.com/webproducts/specs/CRYSTAL/AS-20.000-20.pdf" TargetMode="External"/><Relationship Id="rId5" Type="http://schemas.openxmlformats.org/officeDocument/2006/relationships/hyperlink" Target="https://www.ctscorp.com/Files/DataSheets/Passives/FCP/Crystals/crystals-403-datasheet.pdf" TargetMode="External"/><Relationship Id="rId4" Type="http://schemas.openxmlformats.org/officeDocument/2006/relationships/hyperlink" Target="https://www.jauch.com/downloadfile/57fde22d50dbf_d3c203011c87952f2834/jtx310-auto-2-2105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>
      <selection activeCell="A14" sqref="A14"/>
    </sheetView>
  </sheetViews>
  <sheetFormatPr defaultRowHeight="14.4" x14ac:dyDescent="0.3"/>
  <cols>
    <col min="3" max="3" width="67.88671875" bestFit="1" customWidth="1"/>
    <col min="4" max="4" width="15.44140625" bestFit="1" customWidth="1"/>
    <col min="5" max="5" width="7.44140625" bestFit="1" customWidth="1"/>
    <col min="6" max="6" width="12" bestFit="1" customWidth="1"/>
    <col min="7" max="7" width="24.109375" bestFit="1" customWidth="1"/>
    <col min="8" max="8" width="12" bestFit="1" customWidth="1"/>
    <col min="10" max="10" width="13.21875" bestFit="1" customWidth="1"/>
    <col min="11" max="11" width="13.21875" customWidth="1"/>
    <col min="12" max="12" width="20.5546875" bestFit="1" customWidth="1"/>
    <col min="13" max="13" width="37.44140625" bestFit="1" customWidth="1"/>
    <col min="14" max="14" width="9.6640625" bestFit="1" customWidth="1"/>
    <col min="15" max="15" width="14.6640625" bestFit="1" customWidth="1"/>
    <col min="17" max="17" width="28.109375" bestFit="1" customWidth="1"/>
    <col min="18" max="18" width="11.6640625" bestFit="1" customWidth="1"/>
    <col min="19" max="19" width="15.109375" bestFit="1" customWidth="1"/>
    <col min="26" max="26" width="15" bestFit="1" customWidth="1"/>
  </cols>
  <sheetData>
    <row r="1" spans="1:27" x14ac:dyDescent="0.3">
      <c r="B1" s="1" t="s">
        <v>0</v>
      </c>
      <c r="M1" s="1" t="s">
        <v>1</v>
      </c>
    </row>
    <row r="2" spans="1:27" x14ac:dyDescent="0.3">
      <c r="B2" t="s">
        <v>2</v>
      </c>
      <c r="C2">
        <f>COUNTA(C7:C10001)</f>
        <v>7</v>
      </c>
      <c r="D2">
        <f t="shared" ref="D2:S2" si="0">COUNTA(D7:D10001)</f>
        <v>7</v>
      </c>
      <c r="E2">
        <f t="shared" si="0"/>
        <v>7</v>
      </c>
      <c r="F2">
        <f t="shared" ref="F2:J2" si="1">COUNTA(F7:F10001)</f>
        <v>7</v>
      </c>
      <c r="G2">
        <f t="shared" si="1"/>
        <v>7</v>
      </c>
      <c r="H2">
        <f t="shared" si="1"/>
        <v>7</v>
      </c>
      <c r="I2">
        <f t="shared" si="1"/>
        <v>7</v>
      </c>
      <c r="J2">
        <f t="shared" si="1"/>
        <v>7</v>
      </c>
      <c r="K2">
        <f t="shared" ref="K2" si="2">COUNTA(K7:K10001)</f>
        <v>7</v>
      </c>
      <c r="L2">
        <f t="shared" si="0"/>
        <v>7</v>
      </c>
      <c r="M2">
        <f t="shared" si="0"/>
        <v>7</v>
      </c>
      <c r="N2">
        <f t="shared" si="0"/>
        <v>7</v>
      </c>
      <c r="O2">
        <f t="shared" si="0"/>
        <v>7</v>
      </c>
      <c r="P2">
        <f t="shared" si="0"/>
        <v>7</v>
      </c>
      <c r="Q2">
        <f t="shared" si="0"/>
        <v>7</v>
      </c>
      <c r="R2">
        <f t="shared" si="0"/>
        <v>7</v>
      </c>
      <c r="S2">
        <f t="shared" si="0"/>
        <v>7</v>
      </c>
      <c r="Z2" t="s">
        <v>3</v>
      </c>
      <c r="AA2">
        <f>AVERAGE(W7:W10001)</f>
        <v>100</v>
      </c>
    </row>
    <row r="3" spans="1:27" x14ac:dyDescent="0.3">
      <c r="Z3" t="s">
        <v>4</v>
      </c>
      <c r="AA3">
        <f>MAX(C2:S2)</f>
        <v>7</v>
      </c>
    </row>
    <row r="4" spans="1:27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Z4" t="s">
        <v>6</v>
      </c>
      <c r="AA4">
        <f>SUM(X7:X10001)</f>
        <v>1</v>
      </c>
    </row>
    <row r="5" spans="1:27" x14ac:dyDescent="0.3">
      <c r="Z5" t="s">
        <v>7</v>
      </c>
      <c r="AA5">
        <f>COUNTIF(W7:W10001,"&lt;100")</f>
        <v>0</v>
      </c>
    </row>
    <row r="6" spans="1:27" x14ac:dyDescent="0.3">
      <c r="C6" t="s">
        <v>8</v>
      </c>
      <c r="D6" t="s">
        <v>9</v>
      </c>
      <c r="E6" t="s">
        <v>22</v>
      </c>
      <c r="F6" t="s">
        <v>26</v>
      </c>
      <c r="G6" t="s">
        <v>45</v>
      </c>
      <c r="H6" t="s">
        <v>23</v>
      </c>
      <c r="I6" t="s">
        <v>29</v>
      </c>
      <c r="J6" t="s">
        <v>24</v>
      </c>
      <c r="K6" t="s">
        <v>36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V6" t="s">
        <v>18</v>
      </c>
      <c r="W6" t="s">
        <v>19</v>
      </c>
      <c r="X6" t="s">
        <v>20</v>
      </c>
    </row>
    <row r="7" spans="1:27" x14ac:dyDescent="0.3">
      <c r="A7">
        <v>1</v>
      </c>
      <c r="B7" t="s">
        <v>35</v>
      </c>
      <c r="C7" t="str">
        <f>_xlfn.CONCAT(D7," ",J7," ",I7,"Ω ",F7,"PPMabs ",G7,"PPM/t ",K7," ",S7)</f>
        <v>32.768kHz 12.5pF SMD 50kΩ 20PPMabs -160PPM/t 3.2x1.5mm Automotive HMR</v>
      </c>
      <c r="D7" t="str">
        <f>_xlfn.CONCAT(E7,"Hz ",H7,"pF")</f>
        <v>32.768kHz 12.5pF</v>
      </c>
      <c r="E7" t="s">
        <v>25</v>
      </c>
      <c r="F7">
        <v>20</v>
      </c>
      <c r="G7">
        <v>-160</v>
      </c>
      <c r="H7">
        <v>12.5</v>
      </c>
      <c r="I7" t="s">
        <v>28</v>
      </c>
      <c r="J7" t="s">
        <v>30</v>
      </c>
      <c r="K7" t="s">
        <v>37</v>
      </c>
      <c r="L7" t="s">
        <v>31</v>
      </c>
      <c r="M7" t="s">
        <v>32</v>
      </c>
      <c r="N7" t="s">
        <v>33</v>
      </c>
      <c r="O7" t="s">
        <v>34</v>
      </c>
      <c r="P7" s="2" t="s">
        <v>27</v>
      </c>
      <c r="Q7" t="s">
        <v>68</v>
      </c>
      <c r="R7" t="s">
        <v>71</v>
      </c>
      <c r="S7" t="s">
        <v>70</v>
      </c>
      <c r="V7">
        <f>COUNTBLANK(C7:S7)</f>
        <v>0</v>
      </c>
      <c r="W7">
        <f>100*COUNTA(C7:S7)/$AA$7</f>
        <v>100</v>
      </c>
      <c r="X7">
        <f>IF(W7=100,1,0)</f>
        <v>1</v>
      </c>
      <c r="Z7" t="s">
        <v>21</v>
      </c>
      <c r="AA7">
        <f>SUM(C4:S4)</f>
        <v>17</v>
      </c>
    </row>
    <row r="8" spans="1:27" x14ac:dyDescent="0.3">
      <c r="A8">
        <v>2</v>
      </c>
      <c r="C8" t="str">
        <f t="shared" ref="C8:C9" si="3">_xlfn.CONCAT(D8," ",J8," ",I8,"Ω ",F8,"PPMabs ",G8,"PPM/t ",K8," ",S8)</f>
        <v>32.768kHz 9pF SMD 80kΩ 20PPMabs -250PPM/t 3.2x1.5mm Automotive HMR</v>
      </c>
      <c r="D8" t="str">
        <f t="shared" ref="D8:D9" si="4">_xlfn.CONCAT(E8,"Hz ",H8,"pF")</f>
        <v>32.768kHz 9pF</v>
      </c>
      <c r="E8" t="s">
        <v>25</v>
      </c>
      <c r="F8">
        <v>20</v>
      </c>
      <c r="G8">
        <v>-250</v>
      </c>
      <c r="H8">
        <v>9</v>
      </c>
      <c r="I8" t="s">
        <v>38</v>
      </c>
      <c r="J8" t="s">
        <v>30</v>
      </c>
      <c r="K8" t="s">
        <v>37</v>
      </c>
      <c r="L8" t="s">
        <v>31</v>
      </c>
      <c r="M8" t="s">
        <v>44</v>
      </c>
      <c r="N8" t="s">
        <v>33</v>
      </c>
      <c r="O8" t="s">
        <v>43</v>
      </c>
      <c r="P8" s="2" t="s">
        <v>27</v>
      </c>
      <c r="Q8" t="s">
        <v>68</v>
      </c>
      <c r="R8" t="s">
        <v>71</v>
      </c>
      <c r="S8" t="s">
        <v>70</v>
      </c>
    </row>
    <row r="9" spans="1:27" x14ac:dyDescent="0.3">
      <c r="A9">
        <v>3</v>
      </c>
      <c r="C9" t="str">
        <f t="shared" si="3"/>
        <v>16MHz 18pF SMD 80Ω 30PPMabs 50PPM/t 3.2x2.5mm  </v>
      </c>
      <c r="D9" t="str">
        <f t="shared" si="4"/>
        <v>16MHz 18pF</v>
      </c>
      <c r="E9" t="s">
        <v>39</v>
      </c>
      <c r="F9">
        <v>30</v>
      </c>
      <c r="G9">
        <v>50</v>
      </c>
      <c r="H9">
        <v>18</v>
      </c>
      <c r="I9">
        <v>80</v>
      </c>
      <c r="J9" t="s">
        <v>30</v>
      </c>
      <c r="K9" t="s">
        <v>58</v>
      </c>
      <c r="L9" t="s">
        <v>62</v>
      </c>
      <c r="M9" t="s">
        <v>61</v>
      </c>
      <c r="N9" t="s">
        <v>33</v>
      </c>
      <c r="O9" t="s">
        <v>60</v>
      </c>
      <c r="P9" s="2" t="s">
        <v>63</v>
      </c>
      <c r="Q9" t="s">
        <v>69</v>
      </c>
      <c r="R9" t="s">
        <v>73</v>
      </c>
      <c r="S9" t="s">
        <v>54</v>
      </c>
    </row>
    <row r="10" spans="1:27" x14ac:dyDescent="0.3">
      <c r="A10">
        <v>4</v>
      </c>
      <c r="C10" t="str">
        <f t="shared" ref="C10:C13" si="5">_xlfn.CONCAT(D10," ",J10," ",I10,"Ω ",F10,"PPMabs ",G10,"PPM/t ",K10," ",S10)</f>
        <v>16MHz 18pF TH 40Ω 20PPMabs 50PPM/t 11.5x5mm  </v>
      </c>
      <c r="D10" t="str">
        <f t="shared" ref="D10:D13" si="6">_xlfn.CONCAT(E10,"Hz ",H10,"pF")</f>
        <v>16MHz 18pF</v>
      </c>
      <c r="E10" t="s">
        <v>39</v>
      </c>
      <c r="F10">
        <v>20</v>
      </c>
      <c r="G10">
        <v>50</v>
      </c>
      <c r="H10">
        <v>18</v>
      </c>
      <c r="I10">
        <v>40</v>
      </c>
      <c r="J10" t="s">
        <v>42</v>
      </c>
      <c r="K10" t="s">
        <v>67</v>
      </c>
      <c r="L10" t="s">
        <v>49</v>
      </c>
      <c r="M10" t="s">
        <v>47</v>
      </c>
      <c r="N10" t="s">
        <v>33</v>
      </c>
      <c r="O10" t="s">
        <v>46</v>
      </c>
      <c r="P10" s="2" t="s">
        <v>48</v>
      </c>
      <c r="Q10" t="s">
        <v>68</v>
      </c>
      <c r="R10" t="s">
        <v>72</v>
      </c>
      <c r="S10" t="s">
        <v>54</v>
      </c>
    </row>
    <row r="11" spans="1:27" x14ac:dyDescent="0.3">
      <c r="A11">
        <v>5</v>
      </c>
      <c r="C11" t="str">
        <f t="shared" si="5"/>
        <v>20MHz 18pF SMD 60Ω 20PPMabs 30PPM/t 3.2x2.5mm  </v>
      </c>
      <c r="D11" t="str">
        <f t="shared" si="6"/>
        <v>20MHz 18pF</v>
      </c>
      <c r="E11" t="s">
        <v>40</v>
      </c>
      <c r="F11">
        <v>20</v>
      </c>
      <c r="G11">
        <v>30</v>
      </c>
      <c r="H11">
        <v>18</v>
      </c>
      <c r="I11">
        <v>60</v>
      </c>
      <c r="J11" t="s">
        <v>30</v>
      </c>
      <c r="K11" t="s">
        <v>58</v>
      </c>
      <c r="L11" t="s">
        <v>57</v>
      </c>
      <c r="M11" t="s">
        <v>64</v>
      </c>
      <c r="N11" t="s">
        <v>33</v>
      </c>
      <c r="O11" t="s">
        <v>65</v>
      </c>
      <c r="P11" s="2" t="s">
        <v>66</v>
      </c>
      <c r="Q11" t="s">
        <v>69</v>
      </c>
      <c r="R11" t="s">
        <v>74</v>
      </c>
      <c r="S11" t="s">
        <v>54</v>
      </c>
    </row>
    <row r="12" spans="1:27" x14ac:dyDescent="0.3">
      <c r="A12">
        <v>6</v>
      </c>
      <c r="C12" t="str">
        <f t="shared" si="5"/>
        <v>20MHz 20pF TH 40Ω 30PPMabs 50PPM/t 11.5x5mm  </v>
      </c>
      <c r="D12" t="str">
        <f t="shared" si="6"/>
        <v>20MHz 20pF</v>
      </c>
      <c r="E12" t="s">
        <v>40</v>
      </c>
      <c r="F12">
        <v>30</v>
      </c>
      <c r="G12">
        <v>50</v>
      </c>
      <c r="H12">
        <v>20</v>
      </c>
      <c r="I12">
        <v>40</v>
      </c>
      <c r="J12" t="s">
        <v>42</v>
      </c>
      <c r="K12" t="s">
        <v>67</v>
      </c>
      <c r="L12" t="s">
        <v>53</v>
      </c>
      <c r="M12" t="s">
        <v>52</v>
      </c>
      <c r="N12" t="s">
        <v>33</v>
      </c>
      <c r="O12" t="s">
        <v>51</v>
      </c>
      <c r="P12" s="2" t="s">
        <v>50</v>
      </c>
      <c r="Q12" t="s">
        <v>68</v>
      </c>
      <c r="R12" t="s">
        <v>72</v>
      </c>
      <c r="S12" t="s">
        <v>54</v>
      </c>
    </row>
    <row r="13" spans="1:27" x14ac:dyDescent="0.3">
      <c r="A13">
        <v>7</v>
      </c>
      <c r="C13" t="str">
        <f t="shared" si="5"/>
        <v>25MHz 10pF SMD 40Ω 15PPMabs 10PPM/t 3.2x2.5mm  </v>
      </c>
      <c r="D13" t="str">
        <f t="shared" si="6"/>
        <v>25MHz 10pF</v>
      </c>
      <c r="E13" t="s">
        <v>41</v>
      </c>
      <c r="F13">
        <v>15</v>
      </c>
      <c r="G13">
        <v>10</v>
      </c>
      <c r="H13">
        <v>10</v>
      </c>
      <c r="I13">
        <v>40</v>
      </c>
      <c r="J13" t="s">
        <v>30</v>
      </c>
      <c r="K13" t="s">
        <v>58</v>
      </c>
      <c r="L13" t="s">
        <v>57</v>
      </c>
      <c r="M13" t="s">
        <v>55</v>
      </c>
      <c r="N13" t="s">
        <v>33</v>
      </c>
      <c r="O13" t="s">
        <v>56</v>
      </c>
      <c r="P13" s="2" t="s">
        <v>59</v>
      </c>
      <c r="Q13" t="s">
        <v>69</v>
      </c>
      <c r="R13" t="s">
        <v>75</v>
      </c>
      <c r="S13" t="s">
        <v>54</v>
      </c>
    </row>
  </sheetData>
  <hyperlinks>
    <hyperlink ref="P11" r:id="rId1" xr:uid="{87A18E54-C13F-4BCF-A7EE-41BD2C36D027}"/>
    <hyperlink ref="P10" r:id="rId2" xr:uid="{B49EF92C-D6F5-4A48-8334-07854FF3D068}"/>
    <hyperlink ref="P7" r:id="rId3" xr:uid="{A91D2185-1CFF-4E9A-AC29-1A42428B8E74}"/>
    <hyperlink ref="P8" r:id="rId4" xr:uid="{5E64860E-42CA-4B4A-9E9C-5709B47BCCD6}"/>
    <hyperlink ref="P9" r:id="rId5" xr:uid="{9F63627D-BD9A-465D-99CC-8B60DEC5FBA5}"/>
    <hyperlink ref="P12" r:id="rId6" xr:uid="{EA4F0B7A-7DC7-4A30-9F63-5E61506789F0}"/>
    <hyperlink ref="P13" r:id="rId7" xr:uid="{4600A682-AD15-4590-A544-3F8DB23653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2024-11-22T17:57:29Z</dcterms:modified>
</cp:coreProperties>
</file>