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7BE4F61C-72EC-4C91-A8FE-5D3ED28CA9DE}" xr6:coauthVersionLast="47" xr6:coauthVersionMax="47" xr10:uidLastSave="{00000000-0000-0000-0000-000000000000}"/>
  <bookViews>
    <workbookView xWindow="9672" yWindow="0" windowWidth="13368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D8" i="1"/>
  <c r="C8" i="1" s="1"/>
  <c r="D9" i="1"/>
  <c r="C9" i="1" s="1"/>
  <c r="D10" i="1"/>
  <c r="C10" i="1" s="1"/>
  <c r="R10" i="1" s="1"/>
  <c r="D11" i="1"/>
  <c r="C11" i="1" s="1"/>
  <c r="R11" i="1" s="1"/>
  <c r="D7" i="1"/>
  <c r="C7" i="1" s="1"/>
  <c r="W7" i="1"/>
  <c r="H2" i="1"/>
  <c r="I2" i="1"/>
  <c r="J2" i="1"/>
  <c r="K2" i="1"/>
  <c r="L2" i="1"/>
  <c r="M2" i="1"/>
  <c r="N2" i="1"/>
  <c r="O2" i="1"/>
  <c r="R8" i="1" l="1"/>
  <c r="S8" i="1"/>
  <c r="T8" i="1" s="1"/>
  <c r="R9" i="1"/>
  <c r="S9" i="1"/>
  <c r="T9" i="1" s="1"/>
  <c r="S10" i="1"/>
  <c r="T10" i="1" s="1"/>
  <c r="S11" i="1"/>
  <c r="T11" i="1" s="1"/>
  <c r="D2" i="1"/>
  <c r="C2" i="1"/>
  <c r="R7" i="1"/>
  <c r="S7" i="1"/>
  <c r="W3" i="1" l="1"/>
  <c r="W2" i="1"/>
  <c r="T7" i="1"/>
  <c r="W4" i="1" s="1"/>
  <c r="W5" i="1"/>
</calcChain>
</file>

<file path=xl/sharedStrings.xml><?xml version="1.0" encoding="utf-8"?>
<sst xmlns="http://schemas.openxmlformats.org/spreadsheetml/2006/main" count="80" uniqueCount="63">
  <si>
    <t>Remember to modify the Kicad DBL!!!</t>
  </si>
  <si>
    <t>Remember to add to the database!!!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</si>
  <si>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</si>
  <si>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</si>
  <si>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</si>
  <si>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</si>
  <si>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</si>
  <si>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</si>
  <si>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</si>
  <si>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</si>
  <si>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</si>
  <si>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</si>
  <si>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</si>
  <si>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</si>
  <si>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</si>
  <si>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</si>
  <si>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</si>
  <si>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</si>
  <si>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</si>
  <si>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</si>
  <si>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</si>
  <si>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</si>
  <si>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Type</t>
  </si>
  <si>
    <t>Gender</t>
  </si>
  <si>
    <t>UMCC</t>
  </si>
  <si>
    <t>MMCX</t>
  </si>
  <si>
    <t>BNC</t>
  </si>
  <si>
    <t>SMA</t>
  </si>
  <si>
    <t>Mounting Type</t>
  </si>
  <si>
    <t>SMD</t>
  </si>
  <si>
    <t>2337019-1</t>
  </si>
  <si>
    <t>A144746CT-ND</t>
  </si>
  <si>
    <t>Digikey</t>
  </si>
  <si>
    <t>https://www.te.com/commerce/DocumentDelivery/DDEController?Action=showdoc&amp;DocId=Specification+Or+Standard%7F108-140209%7FA%7Fpdf%7FEnglish%7FENG_SS_108-140209_A.pdf%7F2337019-1</t>
  </si>
  <si>
    <t>M</t>
  </si>
  <si>
    <t>TE Connectivity AMP Connectors</t>
  </si>
  <si>
    <t> </t>
  </si>
  <si>
    <t>F</t>
  </si>
  <si>
    <t>0734152063</t>
  </si>
  <si>
    <t>WM3914CT-ND</t>
  </si>
  <si>
    <t>Molex</t>
  </si>
  <si>
    <t>https://mm.digikey.com/Volume0/opasdata/d220001/medias/docus/6166/734152063.pdf</t>
  </si>
  <si>
    <t>SMD Vert</t>
  </si>
  <si>
    <t>CONBNC001</t>
  </si>
  <si>
    <t>TE Connectivity Linx</t>
  </si>
  <si>
    <t>TH Vert</t>
  </si>
  <si>
    <t>TH RA</t>
  </si>
  <si>
    <t>343-CONBNC001-ND</t>
  </si>
  <si>
    <t>https://www.te.com/commerce/DocumentDelivery/DDEController?Action=srchrtrv&amp;DocNm=CONBNC001&amp;DocType=Data+Sheet&amp;DocLang=English&amp;DocFormat=pdf&amp;PartCntxt=CONBNC001</t>
  </si>
  <si>
    <t>CONBNC002</t>
  </si>
  <si>
    <t>343-CONBNC002-ND</t>
  </si>
  <si>
    <t>https://www.te.com/commerce/DocumentDelivery/DDEController?Action=srchrtrv&amp;DocNm=CONBNC002&amp;DocType=Data+Sheet&amp;DocLang=English&amp;DocFormat=pdf&amp;PartCntxt=CONBNC002</t>
  </si>
  <si>
    <t>https://www.rfsolutions.co.uk/content/download-files/CON-SMA-EDGE-6-DATASHEET.pdf</t>
  </si>
  <si>
    <t>CON-SMA-EDGE-S</t>
  </si>
  <si>
    <t>RF Solutions</t>
  </si>
  <si>
    <t>SMD Edge</t>
  </si>
  <si>
    <t>CON-SMA-EDGE-S-ND</t>
  </si>
  <si>
    <t>0Dan_Connectors:Conn_Coaxial</t>
  </si>
  <si>
    <t>Connectors:CONN_2337019-1</t>
  </si>
  <si>
    <t>Connectors:734152063</t>
  </si>
  <si>
    <t>Connectors:CONBNC001</t>
  </si>
  <si>
    <t>Connectors:CON-SMA-EDGE-S</t>
  </si>
  <si>
    <t>Connectors:CONBNC002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</si>
</sst>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topLeftCell="I1" workbookViewId="0">
      <selection activeCell="P8" sqref="P8"/>
    </sheetView>
  </sheetViews>
  <sheetFormatPr defaultRowHeight="14.4" x14ac:dyDescent="0.3"/>
  <cols>
    <col min="3" max="3" width="18.33203125" bestFit="1" customWidth="1"/>
    <col min="7" max="7" width="13.21875" bestFit="1" customWidth="1"/>
    <col min="9" max="9" width="8.88671875" style="3"/>
    <col min="10" max="10" width="9.6640625" bestFit="1" customWidth="1"/>
    <col min="11" max="11" width="12.109375" bestFit="1" customWidth="1"/>
    <col min="20" max="20" width="9.77734375" bestFit="1" customWidth="1"/>
    <col min="22" max="22" width="15" bestFit="1" customWidth="1"/>
  </cols>
  <sheetData>
    <row r="1" spans="1:23" x14ac:dyDescent="0.3">
      <c r="B1" s="1" t="s">
        <v>0</v>
      </c>
      <c r="I1" s="2" t="s">
        <v>1</v>
      </c>
    </row>
    <row r="2" spans="1:23" x14ac:dyDescent="0.3">
      <c r="B2" t="s">
        <v>2</v>
      </c>
      <c r="C2">
        <f t="shared" ref="C2:O2" si="0">COUNTA(C7:C9997)</f>
        <v>5</v>
      </c>
      <c r="D2">
        <f t="shared" si="0"/>
        <v>5</v>
      </c>
      <c r="E2">
        <f t="shared" si="0"/>
        <v>5</v>
      </c>
      <c r="F2">
        <f t="shared" si="0"/>
        <v>5</v>
      </c>
      <c r="G2">
        <f t="shared" si="0"/>
        <v>5</v>
      </c>
      <c r="H2">
        <f t="shared" si="0"/>
        <v>5</v>
      </c>
      <c r="I2" s="3">
        <f t="shared" si="0"/>
        <v>5</v>
      </c>
      <c r="J2">
        <f t="shared" si="0"/>
        <v>5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5</v>
      </c>
      <c r="V2" t="s">
        <v>3</v>
      </c>
      <c r="W2">
        <f>AVERAGE(S7:S9997)</f>
        <v>100</v>
      </c>
    </row>
    <row r="3" spans="1:23" x14ac:dyDescent="0.3">
      <c r="V3" t="s">
        <v>4</v>
      </c>
      <c r="W3">
        <f>MAX(C2:O2)</f>
        <v>5</v>
      </c>
    </row>
    <row r="4" spans="1:23" x14ac:dyDescent="0.3">
      <c r="B4" t="s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 s="3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V4" t="s">
        <v>6</v>
      </c>
      <c r="W4">
        <f>SUM(T7:T9997)</f>
        <v>5</v>
      </c>
    </row>
    <row r="5" spans="1:23" x14ac:dyDescent="0.3">
      <c r="V5" t="s">
        <v>7</v>
      </c>
      <c r="W5">
        <f>COUNTIF(S7:S9997,"&lt;100")</f>
        <v>0</v>
      </c>
    </row>
    <row r="6" spans="1:23" x14ac:dyDescent="0.3">
      <c r="C6" t="s">
        <v>8</v>
      </c>
      <c r="D6" t="s">
        <v>9</v>
      </c>
      <c r="E6" t="s">
        <v>22</v>
      </c>
      <c r="F6" t="s">
        <v>23</v>
      </c>
      <c r="G6" t="s">
        <v>28</v>
      </c>
      <c r="H6" t="s">
        <v>10</v>
      </c>
      <c r="I6" s="3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R6" t="s">
        <v>18</v>
      </c>
      <c r="S6" t="s">
        <v>19</v>
      </c>
      <c r="T6" t="s">
        <v>20</v>
      </c>
    </row>
    <row r="7" spans="1:23" x14ac:dyDescent="0.3">
      <c r="A7">
        <v>1</v>
      </c>
      <c r="C7" t="str">
        <f>_xlfn.CONCAT(D7," ",G7," ",O7)</f>
        <v>UMCC M SMD  </v>
      </c>
      <c r="D7" t="str">
        <f>_xlfn.CONCAT(E7," ",F7)</f>
        <v>UMCC M</v>
      </c>
      <c r="E7" t="s">
        <v>24</v>
      </c>
      <c r="F7" t="s">
        <v>34</v>
      </c>
      <c r="G7" t="s">
        <v>29</v>
      </c>
      <c r="H7" t="s">
        <v>35</v>
      </c>
      <c r="I7" s="3" t="s">
        <v>30</v>
      </c>
      <c r="J7" t="s">
        <v>32</v>
      </c>
      <c r="K7" t="s">
        <v>31</v>
      </c>
      <c r="L7" t="s">
        <v>33</v>
      </c>
      <c r="M7" t="s">
        <v>57</v>
      </c>
      <c r="N7" t="s">
        <v>58</v>
      </c>
      <c r="O7" t="s">
        <v>36</v>
      </c>
      <c r="R7">
        <f>COUNTBLANK(C7:O7)</f>
        <v>0</v>
      </c>
      <c r="S7">
        <f>100*COUNTA(C7:O7)/$W$7</f>
        <v>100</v>
      </c>
      <c r="T7">
        <f>IF(S7=100,1,0)</f>
        <v>1</v>
      </c>
      <c r="V7" t="s">
        <v>21</v>
      </c>
      <c r="W7">
        <f>SUM(C4:O4)</f>
        <v>13</v>
      </c>
    </row>
    <row r="8" spans="1:23" x14ac:dyDescent="0.3">
      <c r="A8">
        <v>2</v>
      </c>
      <c r="C8" t="str">
        <f t="shared" ref="C8:C11" si="1">_xlfn.CONCAT(D8," ",G8," ",O8)</f>
        <v>MMCX F SMD Vert  </v>
      </c>
      <c r="D8" t="str">
        <f t="shared" ref="D8:D11" si="2">_xlfn.CONCAT(E8," ",F8)</f>
        <v>MMCX F</v>
      </c>
      <c r="E8" t="s">
        <v>25</v>
      </c>
      <c r="F8" t="s">
        <v>37</v>
      </c>
      <c r="G8" t="s">
        <v>42</v>
      </c>
      <c r="H8" t="s">
        <v>40</v>
      </c>
      <c r="I8" s="3" t="s">
        <v>38</v>
      </c>
      <c r="J8" t="s">
        <v>32</v>
      </c>
      <c r="K8" t="s">
        <v>39</v>
      </c>
      <c r="L8" t="s">
        <v>41</v>
      </c>
      <c r="M8" t="s">
        <v>57</v>
      </c>
      <c r="N8" t="s">
        <v>59</v>
      </c>
      <c r="O8" t="s">
        <v>36</v>
      </c>
      <c r="R8">
        <f t="shared" ref="R8:R11" si="3">COUNTBLANK(C8:O8)</f>
        <v>0</v>
      </c>
      <c r="S8">
        <f t="shared" ref="S8:S11" si="4">100*COUNTA(C8:O8)/$W$7</f>
        <v>100</v>
      </c>
      <c r="T8">
        <f t="shared" ref="T8:T11" si="5">IF(S8=100,1,0)</f>
        <v>1</v>
      </c>
    </row>
    <row r="9" spans="1:23" x14ac:dyDescent="0.3">
      <c r="A9">
        <v>3</v>
      </c>
      <c r="C9" t="str">
        <f t="shared" si="1"/>
        <v>BNC F TH Vert  </v>
      </c>
      <c r="D9" t="str">
        <f t="shared" si="2"/>
        <v>BNC F</v>
      </c>
      <c r="E9" t="s">
        <v>26</v>
      </c>
      <c r="F9" t="s">
        <v>37</v>
      </c>
      <c r="G9" t="s">
        <v>45</v>
      </c>
      <c r="H9" t="s">
        <v>44</v>
      </c>
      <c r="I9" s="3" t="s">
        <v>43</v>
      </c>
      <c r="J9" t="s">
        <v>32</v>
      </c>
      <c r="K9" t="s">
        <v>47</v>
      </c>
      <c r="L9" t="s">
        <v>48</v>
      </c>
      <c r="M9" t="s">
        <v>57</v>
      </c>
      <c r="N9" t="s">
        <v>60</v>
      </c>
      <c r="O9" t="s">
        <v>36</v>
      </c>
      <c r="R9">
        <f t="shared" si="3"/>
        <v>0</v>
      </c>
      <c r="S9">
        <f t="shared" si="4"/>
        <v>100</v>
      </c>
      <c r="T9">
        <f t="shared" si="5"/>
        <v>1</v>
      </c>
    </row>
    <row r="10" spans="1:23" x14ac:dyDescent="0.3">
      <c r="A10">
        <v>4</v>
      </c>
      <c r="C10" t="str">
        <f t="shared" si="1"/>
        <v>BNC F TH RA  </v>
      </c>
      <c r="D10" t="str">
        <f t="shared" si="2"/>
        <v>BNC F</v>
      </c>
      <c r="E10" t="s">
        <v>26</v>
      </c>
      <c r="F10" t="s">
        <v>37</v>
      </c>
      <c r="G10" t="s">
        <v>46</v>
      </c>
      <c r="H10" t="s">
        <v>44</v>
      </c>
      <c r="I10" s="3" t="s">
        <v>49</v>
      </c>
      <c r="J10" t="s">
        <v>32</v>
      </c>
      <c r="K10" t="s">
        <v>50</v>
      </c>
      <c r="L10" t="s">
        <v>51</v>
      </c>
      <c r="M10" t="s">
        <v>57</v>
      </c>
      <c r="N10" t="s">
        <v>62</v>
      </c>
      <c r="O10" t="s">
        <v>36</v>
      </c>
      <c r="R10">
        <f t="shared" si="3"/>
        <v>0</v>
      </c>
      <c r="S10">
        <f t="shared" si="4"/>
        <v>100</v>
      </c>
      <c r="T10">
        <f t="shared" si="5"/>
        <v>1</v>
      </c>
    </row>
    <row r="11" spans="1:23" x14ac:dyDescent="0.3">
      <c r="A11">
        <v>5</v>
      </c>
      <c r="C11" t="str">
        <f t="shared" si="1"/>
        <v>SMA F SMD Edge  </v>
      </c>
      <c r="D11" t="str">
        <f t="shared" si="2"/>
        <v>SMA F</v>
      </c>
      <c r="E11" t="s">
        <v>27</v>
      </c>
      <c r="F11" t="s">
        <v>37</v>
      </c>
      <c r="G11" t="s">
        <v>55</v>
      </c>
      <c r="H11" t="s">
        <v>54</v>
      </c>
      <c r="I11" s="3" t="s">
        <v>53</v>
      </c>
      <c r="J11" t="s">
        <v>32</v>
      </c>
      <c r="K11" t="s">
        <v>56</v>
      </c>
      <c r="L11" t="s">
        <v>52</v>
      </c>
      <c r="M11" t="s">
        <v>57</v>
      </c>
      <c r="N11" t="s">
        <v>61</v>
      </c>
      <c r="O11" t="s">
        <v>36</v>
      </c>
      <c r="R11">
        <f t="shared" si="3"/>
        <v>0</v>
      </c>
      <c r="S11">
        <f t="shared" si="4"/>
        <v>100</v>
      </c>
      <c r="T11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2025-01-08T01:34:09Z</dcterms:modified>
</cp:coreProperties>
</file>