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4BFD4C93-D7D2-453D-BA08-81E6EBBC00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D8" i="1"/>
  <c r="D7" i="1"/>
  <c r="K2" i="1"/>
  <c r="I2" i="1"/>
  <c r="J2" i="1"/>
  <c r="E2" i="1"/>
  <c r="F2" i="1"/>
  <c r="G2" i="1"/>
  <c r="H2" i="1"/>
  <c r="L2" i="1"/>
  <c r="M2" i="1"/>
  <c r="AC7" i="1"/>
  <c r="N2" i="1"/>
  <c r="O2" i="1"/>
  <c r="P2" i="1"/>
  <c r="Q2" i="1"/>
  <c r="R2" i="1"/>
  <c r="S2" i="1"/>
  <c r="T2" i="1"/>
  <c r="U2" i="1"/>
  <c r="X8" i="1" l="1"/>
  <c r="C2" i="1"/>
  <c r="X7" i="1"/>
  <c r="Y8" i="1"/>
  <c r="Z8" i="1" s="1"/>
  <c r="D2" i="1"/>
  <c r="Y7" i="1"/>
  <c r="AC2" i="1" l="1"/>
  <c r="AC5" i="1"/>
  <c r="AC3" i="1"/>
  <c r="Z7" i="1"/>
  <c r="AC4" i="1" s="1"/>
</calcChain>
</file>

<file path=xl/sharedStrings.xml><?xml version="1.0" encoding="utf-8"?>
<sst xmlns="http://schemas.openxmlformats.org/spreadsheetml/2006/main" count="55" uniqueCount="46">
  <si>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</si>
  <si>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</si>
  <si>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</si>
  <si>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</si>
  <si>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</si>
  <si>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</si>
  <si>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</si>
  <si>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</si>
  <si>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</si>
  <si>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</si>
  <si>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</si>
  <si>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</si>
  <si>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</si>
  <si>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</si>
  <si>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</si>
  <si>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</si>
  <si>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</si>
  <si>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</si>
  <si>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</si>
  <si>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</si>
  <si>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</si>
  <si>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</si>
  <si>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Pins</t>
  </si>
  <si>
    <t>Pitch</t>
  </si>
  <si>
    <t>Gender</t>
  </si>
  <si>
    <t>Cycles</t>
  </si>
  <si>
    <t>Mating Part</t>
  </si>
  <si>
    <t>Mated Height</t>
  </si>
  <si>
    <t>M</t>
  </si>
  <si>
    <t>Vmax</t>
  </si>
  <si>
    <t>PwrPins</t>
  </si>
  <si>
    <t>ImaxData(A)</t>
  </si>
  <si>
    <t>2167000209</t>
  </si>
  <si>
    <t>https://www.molex.com/en-us/products/part-detail/2167000209?display=pdf</t>
  </si>
  <si>
    <t>900-2167000209CT-ND</t>
  </si>
  <si>
    <t>Digikey</t>
  </si>
  <si>
    <t>Molex</t>
  </si>
  <si>
    <t>0.6mm</t>
  </si>
  <si>
    <t>F</t>
  </si>
  <si>
    <t>2167010209</t>
  </si>
  <si>
    <t>900-2167010209CT-ND</t>
  </si>
  <si>
    <t> </t>
  </si>
  <si>
    <t>0Dan_Connectors:Conn_02x10+2_Counter_Clockwise</t>
  </si>
  <si>
    <t>Connectors:2167000209</t>
  </si>
  <si>
    <t>Connectors:2167010209</t>
  </si>
  <si>
    <t>0.35mm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</si>
</sst>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"/>
  <sheetViews>
    <sheetView tabSelected="1" workbookViewId="0">
      <selection activeCell="D8" sqref="D8"/>
    </sheetView>
  </sheetViews>
  <sheetFormatPr defaultRowHeight="14.4" x14ac:dyDescent="0.3"/>
  <cols>
    <col min="3" max="3" width="19.5546875" bestFit="1" customWidth="1"/>
    <col min="4" max="4" width="12.88671875" bestFit="1" customWidth="1"/>
    <col min="10" max="10" width="11.109375" bestFit="1" customWidth="1"/>
    <col min="12" max="12" width="11" style="2" bestFit="1" customWidth="1"/>
    <col min="13" max="13" width="12" style="2" bestFit="1" customWidth="1"/>
    <col min="14" max="14" width="8.88671875" style="2"/>
    <col min="15" max="15" width="12.109375" style="2" customWidth="1"/>
    <col min="16" max="16" width="9.6640625" style="2" bestFit="1" customWidth="1"/>
    <col min="17" max="17" width="20.21875" style="2" bestFit="1" customWidth="1"/>
    <col min="19" max="19" width="45.77734375" bestFit="1" customWidth="1"/>
    <col min="20" max="20" width="21.109375" bestFit="1" customWidth="1"/>
    <col min="28" max="28" width="15" bestFit="1" customWidth="1"/>
  </cols>
  <sheetData>
    <row r="1" spans="1:29" x14ac:dyDescent="0.3">
      <c r="B1" s="1" t="s">
        <v>0</v>
      </c>
      <c r="O1" s="3" t="s">
        <v>1</v>
      </c>
    </row>
    <row r="2" spans="1:29" x14ac:dyDescent="0.3">
      <c r="B2" t="s">
        <v>2</v>
      </c>
      <c r="C2">
        <f>COUNTA(C7:C9999)</f>
        <v>2</v>
      </c>
      <c r="D2">
        <f t="shared" ref="D2:U2" si="0">COUNTA(D7:D9999)</f>
        <v>2</v>
      </c>
      <c r="E2">
        <f t="shared" si="0"/>
        <v>2</v>
      </c>
      <c r="F2">
        <f t="shared" ref="F2:M2" si="1">COUNTA(F7:F9999)</f>
        <v>2</v>
      </c>
      <c r="G2">
        <f t="shared" si="1"/>
        <v>2</v>
      </c>
      <c r="H2">
        <f t="shared" si="1"/>
        <v>2</v>
      </c>
      <c r="I2">
        <f t="shared" ref="I2:J2" si="2">COUNTA(I7:I9999)</f>
        <v>2</v>
      </c>
      <c r="J2">
        <f t="shared" si="2"/>
        <v>2</v>
      </c>
      <c r="K2">
        <f t="shared" ref="K2" si="3">COUNTA(K7:K9999)</f>
        <v>2</v>
      </c>
      <c r="L2" s="2">
        <f t="shared" si="1"/>
        <v>2</v>
      </c>
      <c r="M2" s="2">
        <f t="shared" si="1"/>
        <v>2</v>
      </c>
      <c r="N2" s="2">
        <f t="shared" si="0"/>
        <v>2</v>
      </c>
      <c r="O2" s="2">
        <f t="shared" si="0"/>
        <v>2</v>
      </c>
      <c r="P2" s="2">
        <f>COUNTA(P7:P9999)</f>
        <v>2</v>
      </c>
      <c r="Q2" s="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AB2" t="s">
        <v>3</v>
      </c>
      <c r="AC2">
        <f>AVERAGE(Y7:Y9999)</f>
        <v>100</v>
      </c>
    </row>
    <row r="3" spans="1:29" x14ac:dyDescent="0.3">
      <c r="AB3" t="s">
        <v>4</v>
      </c>
      <c r="AC3">
        <f>MAX(C2:U2)</f>
        <v>2</v>
      </c>
    </row>
    <row r="4" spans="1:29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>
        <v>1</v>
      </c>
      <c r="S4">
        <v>1</v>
      </c>
      <c r="T4">
        <v>1</v>
      </c>
      <c r="U4">
        <v>1</v>
      </c>
      <c r="AB4" t="s">
        <v>6</v>
      </c>
      <c r="AC4">
        <f>SUM(Z7:Z9999)</f>
        <v>2</v>
      </c>
    </row>
    <row r="5" spans="1:29" x14ac:dyDescent="0.3">
      <c r="AB5" t="s">
        <v>7</v>
      </c>
      <c r="AC5">
        <f>COUNTIF(Y7:Y9999,"&lt;100")</f>
        <v>0</v>
      </c>
    </row>
    <row r="6" spans="1:29" x14ac:dyDescent="0.3">
      <c r="C6" t="s">
        <v>8</v>
      </c>
      <c r="D6" t="s">
        <v>9</v>
      </c>
      <c r="E6" t="s">
        <v>22</v>
      </c>
      <c r="F6" t="s">
        <v>23</v>
      </c>
      <c r="G6" t="s">
        <v>24</v>
      </c>
      <c r="H6" t="s">
        <v>25</v>
      </c>
      <c r="I6" t="s">
        <v>29</v>
      </c>
      <c r="J6" t="s">
        <v>31</v>
      </c>
      <c r="K6" t="s">
        <v>30</v>
      </c>
      <c r="L6" s="2" t="s">
        <v>26</v>
      </c>
      <c r="M6" s="2" t="s">
        <v>27</v>
      </c>
      <c r="N6" s="2" t="s">
        <v>10</v>
      </c>
      <c r="O6" s="2" t="s">
        <v>11</v>
      </c>
      <c r="P6" s="2" t="s">
        <v>12</v>
      </c>
      <c r="Q6" s="2" t="s">
        <v>13</v>
      </c>
      <c r="R6" t="s">
        <v>14</v>
      </c>
      <c r="S6" t="s">
        <v>15</v>
      </c>
      <c r="T6" t="s">
        <v>16</v>
      </c>
      <c r="U6" t="s">
        <v>17</v>
      </c>
      <c r="X6" t="s">
        <v>18</v>
      </c>
      <c r="Y6" t="s">
        <v>19</v>
      </c>
      <c r="Z6" t="s">
        <v>20</v>
      </c>
    </row>
    <row r="7" spans="1:29" x14ac:dyDescent="0.3">
      <c r="A7">
        <v>1</v>
      </c>
      <c r="C7" t="str">
        <f>_xlfn.CONCAT(E7,"Pos ",F7," ",K7,"Pwr ",G7," ",U7)</f>
        <v>20Pos 0.35mm 2Pwr F  </v>
      </c>
      <c r="D7" t="str">
        <f>_xlfn.CONCAT("Mez ",G7," ",F7)</f>
        <v>Mez F 0.35mm</v>
      </c>
      <c r="E7">
        <v>20</v>
      </c>
      <c r="F7" t="s">
        <v>45</v>
      </c>
      <c r="G7" t="s">
        <v>38</v>
      </c>
      <c r="H7">
        <v>30</v>
      </c>
      <c r="I7">
        <v>60</v>
      </c>
      <c r="J7">
        <v>0.3</v>
      </c>
      <c r="K7">
        <v>2</v>
      </c>
      <c r="L7" s="2" t="s">
        <v>39</v>
      </c>
      <c r="M7" s="2" t="s">
        <v>37</v>
      </c>
      <c r="N7" s="2" t="s">
        <v>36</v>
      </c>
      <c r="O7" s="2" t="s">
        <v>32</v>
      </c>
      <c r="P7" s="2" t="s">
        <v>35</v>
      </c>
      <c r="Q7" s="2" t="s">
        <v>34</v>
      </c>
      <c r="R7" t="s">
        <v>33</v>
      </c>
      <c r="S7" s="2" t="s">
        <v>42</v>
      </c>
      <c r="T7" s="2" t="s">
        <v>43</v>
      </c>
      <c r="U7" s="2" t="s">
        <v>41</v>
      </c>
      <c r="X7">
        <f>COUNTBLANK(C7:U7)</f>
        <v>0</v>
      </c>
      <c r="Y7">
        <f>100*COUNTA(C7:U7)/$AC$7</f>
        <v>100</v>
      </c>
      <c r="Z7">
        <f>IF(Y7=100,1,0)</f>
        <v>1</v>
      </c>
      <c r="AB7" t="s">
        <v>21</v>
      </c>
      <c r="AC7">
        <f>SUM(C4:U4)</f>
        <v>19</v>
      </c>
    </row>
    <row r="8" spans="1:29" x14ac:dyDescent="0.3">
      <c r="A8">
        <v>2</v>
      </c>
      <c r="C8" t="str">
        <f>_xlfn.CONCAT(E8,"Pos ",F8," ",K8,"Pwr ",G8," ",U8)</f>
        <v>20Pos 0.35mm 2Pwr M  </v>
      </c>
      <c r="D8" t="str">
        <f>_xlfn.CONCAT("Mez ",G8," ",F8)</f>
        <v>Mez M 0.35mm</v>
      </c>
      <c r="E8">
        <v>20</v>
      </c>
      <c r="F8" t="s">
        <v>45</v>
      </c>
      <c r="G8" t="s">
        <v>28</v>
      </c>
      <c r="H8">
        <v>30</v>
      </c>
      <c r="I8">
        <v>60</v>
      </c>
      <c r="J8">
        <v>0.3</v>
      </c>
      <c r="K8">
        <v>2</v>
      </c>
      <c r="L8" s="2" t="s">
        <v>32</v>
      </c>
      <c r="M8" s="2" t="s">
        <v>37</v>
      </c>
      <c r="N8" s="2" t="s">
        <v>36</v>
      </c>
      <c r="O8" s="2" t="s">
        <v>39</v>
      </c>
      <c r="P8" s="2" t="s">
        <v>35</v>
      </c>
      <c r="Q8" s="2" t="s">
        <v>40</v>
      </c>
      <c r="R8" t="s">
        <v>33</v>
      </c>
      <c r="S8" s="2" t="s">
        <v>42</v>
      </c>
      <c r="T8" s="2" t="s">
        <v>44</v>
      </c>
      <c r="U8" s="2" t="s">
        <v>41</v>
      </c>
      <c r="X8">
        <f>COUNTBLANK(C8:U8)</f>
        <v>0</v>
      </c>
      <c r="Y8">
        <f>100*COUNTA(C8:U8)/$AC$7</f>
        <v>100</v>
      </c>
      <c r="Z8">
        <f>IF(Y8=100,1,0)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2024-12-11T23:04:45Z</dcterms:modified>
</cp:coreProperties>
</file>