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A1A62CBA-DBAD-4E8F-B61F-CAECF020BB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T17" i="1"/>
  <c r="U17" i="1" s="1"/>
  <c r="D17" i="1"/>
  <c r="C17" i="1" s="1"/>
  <c r="D7" i="1"/>
  <c r="C7" i="1" s="1"/>
  <c r="D8" i="1"/>
  <c r="C8" i="1" s="1"/>
  <c r="D12" i="1" l="1"/>
  <c r="C12" i="1" s="1"/>
  <c r="S12" i="1" s="1"/>
  <c r="D15" i="1"/>
  <c r="C15" i="1" s="1"/>
  <c r="S15" i="1" s="1"/>
  <c r="D16" i="1"/>
  <c r="C16" i="1" s="1"/>
  <c r="S16" i="1" s="1"/>
  <c r="D14" i="1" l="1"/>
  <c r="C14" i="1" s="1"/>
  <c r="D13" i="1"/>
  <c r="C13" i="1" s="1"/>
  <c r="E2" i="1"/>
  <c r="I2" i="1"/>
  <c r="J2" i="1"/>
  <c r="K2" i="1"/>
  <c r="L2" i="1"/>
  <c r="M2" i="1"/>
  <c r="N2" i="1"/>
  <c r="O2" i="1"/>
  <c r="P2" i="1"/>
  <c r="S13" i="1" l="1"/>
  <c r="S14" i="1"/>
  <c r="D10" i="1"/>
  <c r="C10" i="1" s="1"/>
  <c r="D11" i="1"/>
  <c r="C11" i="1" s="1"/>
  <c r="S11" i="1" s="1"/>
  <c r="S10" i="1" l="1"/>
  <c r="D9" i="1"/>
  <c r="C9" i="1" s="1"/>
  <c r="H2" i="1"/>
  <c r="F2" i="1"/>
  <c r="G2" i="1"/>
  <c r="X7" i="1"/>
  <c r="T12" i="1" s="1"/>
  <c r="U12" i="1" s="1"/>
  <c r="T15" i="1" l="1"/>
  <c r="U15" i="1" s="1"/>
  <c r="T16" i="1"/>
  <c r="U16" i="1" s="1"/>
  <c r="T14" i="1"/>
  <c r="U14" i="1" s="1"/>
  <c r="T13" i="1"/>
  <c r="U13" i="1" s="1"/>
  <c r="T11" i="1"/>
  <c r="U11" i="1" s="1"/>
  <c r="T10" i="1"/>
  <c r="U10" i="1" s="1"/>
  <c r="S9" i="1"/>
  <c r="T9" i="1"/>
  <c r="U9" i="1" s="1"/>
  <c r="S8" i="1"/>
  <c r="T8" i="1"/>
  <c r="U8" i="1" s="1"/>
  <c r="T7" i="1"/>
  <c r="U7" i="1" s="1"/>
  <c r="S7" i="1"/>
  <c r="C2" i="1"/>
  <c r="D2" i="1" l="1"/>
  <c r="X3" i="1" s="1"/>
  <c r="X5" i="1"/>
  <c r="X4" i="1" l="1"/>
  <c r="X2" i="1"/>
</calcChain>
</file>

<file path=xl/sharedStrings.xml><?xml version="1.0" encoding="utf-8"?>
<sst xmlns="http://schemas.openxmlformats.org/spreadsheetml/2006/main" count="144" uniqueCount="82">
  <si>
    <t>Remember to modify the Kicad DBL!!!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</si>
  <si>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</si>
  <si>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</si>
  <si>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</si>
  <si>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</si>
  <si>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</si>
  <si>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</si>
  <si>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</si>
  <si>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</si>
  <si>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</si>
  <si>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</si>
  <si>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</si>
  <si>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</si>
  <si>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</si>
  <si>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</si>
  <si>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</si>
  <si>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</si>
  <si>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</si>
  <si>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</si>
  <si>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</si>
  <si>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</si>
  <si>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Type</t>
  </si>
  <si>
    <t>End</t>
  </si>
  <si>
    <t>Programee</t>
  </si>
  <si>
    <t> </t>
  </si>
  <si>
    <t>Digikey</t>
  </si>
  <si>
    <t>0Dan_Connectors:5P_Prog</t>
  </si>
  <si>
    <t>Pos Used</t>
  </si>
  <si>
    <t>Polarized</t>
  </si>
  <si>
    <t>RJ25</t>
  </si>
  <si>
    <t>Adam Tech</t>
  </si>
  <si>
    <t>MTJ-661X1</t>
  </si>
  <si>
    <t>2057-MTJ-661X1-ND</t>
  </si>
  <si>
    <t>https://app.adam-tech.com/products/download/data_sheet/203792/mtj-661x1-data-sheet.pdf</t>
  </si>
  <si>
    <t>KK_RA</t>
  </si>
  <si>
    <t>KK</t>
  </si>
  <si>
    <t>Molex</t>
  </si>
  <si>
    <t>WM4203-ND</t>
  </si>
  <si>
    <t>WM4303-ND</t>
  </si>
  <si>
    <t>https://www.molex.com/content/dam/molex/molex-dot-com/products/automated/en-us/salesdrawingpdf/747/7478/022053051_sd.pdf?inline</t>
  </si>
  <si>
    <t>https://www.molex.com/pdm_docs/sd/022232051_sd.pdf</t>
  </si>
  <si>
    <t>0.1F</t>
  </si>
  <si>
    <t>0.1M</t>
  </si>
  <si>
    <t>Interface</t>
  </si>
  <si>
    <t>SNAP</t>
  </si>
  <si>
    <t>ICSP</t>
  </si>
  <si>
    <t>Connectors_Prog:Prog_SNAP_KK_022053051</t>
  </si>
  <si>
    <t>Connectors_Prog:Prog_SNAP_KK_0022232051</t>
  </si>
  <si>
    <t>Connectors_Prog:Prog_SNAP_MTJ-661X1</t>
  </si>
  <si>
    <t>PH2-06-UA</t>
  </si>
  <si>
    <t>2057-PH2-06-UA-ND</t>
  </si>
  <si>
    <t>https://app.adam-tech.com/products/download/data_sheet/202065/ph2-xx-ua-data-sheet.pdf</t>
  </si>
  <si>
    <t>Sullins Connector Solutions</t>
  </si>
  <si>
    <t>PPPC032LFBN-RC</t>
  </si>
  <si>
    <t>S7106-ND</t>
  </si>
  <si>
    <t>https://mm.digikey.com/Volume0/opasdata/d220001/medias/docus/937/Female_Headers.100_DS.pdf</t>
  </si>
  <si>
    <t>SFH11</t>
  </si>
  <si>
    <t>SFH11-NBPC-D03-ST-BK</t>
  </si>
  <si>
    <t>S9717-ND</t>
  </si>
  <si>
    <t>https://s3.amazonaws.com/catalogspreads-pdf/PAGE123%20.100%20SFH11%20SERIES%20FEMALE%20HDR%20ST%20RA.pdf</t>
  </si>
  <si>
    <t>SBH11-NBPC-D03-ST-BK</t>
  </si>
  <si>
    <t>S9716-ND</t>
  </si>
  <si>
    <t>https://s3.amazonaws.com/catalogspreads-pdf/PAGE122%20.100%20SBH11%20SERIES%20MALE%20BOX%20HDR%20ST%20RA%20SMT.pdf</t>
  </si>
  <si>
    <t>SBH11</t>
  </si>
  <si>
    <t>Programer</t>
  </si>
  <si>
    <t>SFH11-PBPC-D05-ST-BK</t>
  </si>
  <si>
    <t>S9194-ND</t>
  </si>
  <si>
    <t>SBH11-PBPC-D05-ST-BK</t>
  </si>
  <si>
    <t>S9169-ND</t>
  </si>
  <si>
    <t>Connectors:SFH11-PBPC-D05-ST-BK</t>
  </si>
  <si>
    <t>Connectors:SBH11-PBPC-D05-ST-BK</t>
  </si>
  <si>
    <t>Connectors:SBH11-NBPC-D03-ST-BK</t>
  </si>
  <si>
    <t>Connectors:SFH11-NBPC-D03-ST-BK</t>
  </si>
  <si>
    <t>0Dan_Connectors:ICSP</t>
  </si>
  <si>
    <t>Connectors_Prog:Prog_ICSP_ee_01F</t>
  </si>
  <si>
    <t>Connectors_Prog:Prog_ICSP_er_01F</t>
  </si>
  <si>
    <t>Connectors_Prog:Prog_ICSP_er_0.1M</t>
  </si>
  <si>
    <t>0Dan_Connectors:SNAP_10_programmer</t>
  </si>
  <si>
    <t>0Dan_Connectors:SNAP_10_programmee_AVR_JTAG</t>
  </si>
  <si>
    <t>Polarized AVR_JTAG</t>
  </si>
  <si>
    <t>0Dan_Connectors:SNAP_10_programmee_AVR_ICSP</t>
  </si>
  <si>
    <t>Polarized AVR_ICSP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</si>
</sst>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A18" sqref="A18"/>
    </sheetView>
  </sheetViews>
  <sheetFormatPr defaultRowHeight="14.4" x14ac:dyDescent="0.3"/>
  <cols>
    <col min="3" max="3" width="36.33203125" bestFit="1" customWidth="1"/>
    <col min="4" max="4" width="12.109375" bestFit="1" customWidth="1"/>
    <col min="5" max="5" width="12.109375" customWidth="1"/>
    <col min="6" max="6" width="3.88671875" bestFit="1" customWidth="1"/>
    <col min="7" max="7" width="9.6640625" bestFit="1" customWidth="1"/>
    <col min="8" max="8" width="11.109375" bestFit="1" customWidth="1"/>
    <col min="9" max="9" width="16.6640625" bestFit="1" customWidth="1"/>
    <col min="10" max="10" width="20.6640625" bestFit="1" customWidth="1"/>
    <col min="11" max="11" width="9.6640625" bestFit="1" customWidth="1"/>
    <col min="12" max="12" width="26.44140625" bestFit="1" customWidth="1"/>
    <col min="13" max="13" width="9.6640625" customWidth="1"/>
    <col min="14" max="14" width="45.109375" bestFit="1" customWidth="1"/>
    <col min="15" max="15" width="39.33203125" bestFit="1" customWidth="1"/>
    <col min="16" max="16" width="9.88671875" bestFit="1" customWidth="1"/>
    <col min="23" max="23" width="15" bestFit="1" customWidth="1"/>
  </cols>
  <sheetData>
    <row r="1" spans="1:24" x14ac:dyDescent="0.3">
      <c r="B1" s="1" t="s">
        <v>0</v>
      </c>
      <c r="J1" s="1"/>
    </row>
    <row r="2" spans="1:24" x14ac:dyDescent="0.3">
      <c r="B2" t="s">
        <v>1</v>
      </c>
      <c r="C2">
        <f t="shared" ref="C2:H2" si="0">COUNTA(C7:C10001)</f>
        <v>11</v>
      </c>
      <c r="D2">
        <f t="shared" si="0"/>
        <v>11</v>
      </c>
      <c r="E2">
        <f t="shared" si="0"/>
        <v>11</v>
      </c>
      <c r="F2">
        <f t="shared" si="0"/>
        <v>11</v>
      </c>
      <c r="G2">
        <f t="shared" si="0"/>
        <v>11</v>
      </c>
      <c r="H2">
        <f t="shared" si="0"/>
        <v>11</v>
      </c>
      <c r="I2">
        <f t="shared" ref="I2:P2" si="1">COUNTA(I7:I10001)</f>
        <v>11</v>
      </c>
      <c r="J2">
        <f t="shared" si="1"/>
        <v>11</v>
      </c>
      <c r="K2">
        <f t="shared" si="1"/>
        <v>11</v>
      </c>
      <c r="L2">
        <f t="shared" si="1"/>
        <v>11</v>
      </c>
      <c r="M2">
        <f t="shared" si="1"/>
        <v>11</v>
      </c>
      <c r="N2">
        <f t="shared" si="1"/>
        <v>11</v>
      </c>
      <c r="O2">
        <f t="shared" si="1"/>
        <v>11</v>
      </c>
      <c r="P2">
        <f t="shared" si="1"/>
        <v>11</v>
      </c>
      <c r="W2" t="s">
        <v>2</v>
      </c>
      <c r="X2">
        <f>AVERAGE(T7:T10001)</f>
        <v>100</v>
      </c>
    </row>
    <row r="3" spans="1:24" x14ac:dyDescent="0.3">
      <c r="W3" t="s">
        <v>3</v>
      </c>
      <c r="X3">
        <f>MAX(C2:P2)</f>
        <v>11</v>
      </c>
    </row>
    <row r="4" spans="1:24" x14ac:dyDescent="0.3">
      <c r="B4" t="s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W4" t="s">
        <v>5</v>
      </c>
      <c r="X4">
        <f>SUM(U7:U10006)</f>
        <v>11</v>
      </c>
    </row>
    <row r="5" spans="1:24" x14ac:dyDescent="0.3">
      <c r="W5" t="s">
        <v>6</v>
      </c>
      <c r="X5">
        <f>COUNTIF(T7:T10001,"&lt;100")</f>
        <v>0</v>
      </c>
    </row>
    <row r="6" spans="1:24" x14ac:dyDescent="0.3">
      <c r="C6" t="s">
        <v>7</v>
      </c>
      <c r="D6" t="s">
        <v>8</v>
      </c>
      <c r="E6" t="s">
        <v>43</v>
      </c>
      <c r="F6" t="s">
        <v>27</v>
      </c>
      <c r="G6" t="s">
        <v>21</v>
      </c>
      <c r="H6" t="s">
        <v>22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S6" t="s">
        <v>17</v>
      </c>
      <c r="T6" t="s">
        <v>18</v>
      </c>
      <c r="U6" t="s">
        <v>19</v>
      </c>
    </row>
    <row r="7" spans="1:24" x14ac:dyDescent="0.3">
      <c r="A7">
        <v>1</v>
      </c>
      <c r="C7" t="str">
        <f>_xlfn.CONCAT(D7," ",H7, " ",P7)</f>
        <v>5P KK_RA Programee Polarized</v>
      </c>
      <c r="D7" t="str">
        <f>_xlfn.CONCAT(F7,"P ",G7)</f>
        <v>5P KK_RA</v>
      </c>
      <c r="E7" t="s">
        <v>44</v>
      </c>
      <c r="F7">
        <v>5</v>
      </c>
      <c r="G7" t="s">
        <v>34</v>
      </c>
      <c r="H7" t="s">
        <v>23</v>
      </c>
      <c r="I7" t="s">
        <v>36</v>
      </c>
      <c r="J7">
        <v>22053051</v>
      </c>
      <c r="K7" t="s">
        <v>25</v>
      </c>
      <c r="L7" t="s">
        <v>38</v>
      </c>
      <c r="M7" t="s">
        <v>39</v>
      </c>
      <c r="N7" t="s">
        <v>26</v>
      </c>
      <c r="O7" t="s">
        <v>46</v>
      </c>
      <c r="P7" t="s">
        <v>28</v>
      </c>
      <c r="S7">
        <f>COUNTBLANK(C7:P7)</f>
        <v>0</v>
      </c>
      <c r="T7">
        <f>100*COUNTA(C7:P7)/$X$7</f>
        <v>100</v>
      </c>
      <c r="U7">
        <f t="shared" ref="U7:U9" si="2">IF(T7=100,1,0)</f>
        <v>1</v>
      </c>
      <c r="W7" t="s">
        <v>20</v>
      </c>
      <c r="X7">
        <f>SUM(C4:P4)</f>
        <v>14</v>
      </c>
    </row>
    <row r="8" spans="1:24" x14ac:dyDescent="0.3">
      <c r="A8">
        <v>2</v>
      </c>
      <c r="C8" t="str">
        <f>_xlfn.CONCAT(D8," ",H8, " ",P8)</f>
        <v>5P KK Programee Polarized</v>
      </c>
      <c r="D8" t="str">
        <f>_xlfn.CONCAT(F8,"P ",G8)</f>
        <v>5P KK</v>
      </c>
      <c r="E8" t="s">
        <v>44</v>
      </c>
      <c r="F8">
        <v>5</v>
      </c>
      <c r="G8" t="s">
        <v>35</v>
      </c>
      <c r="H8" t="s">
        <v>23</v>
      </c>
      <c r="I8" t="s">
        <v>36</v>
      </c>
      <c r="J8">
        <v>22232051</v>
      </c>
      <c r="K8" t="s">
        <v>25</v>
      </c>
      <c r="L8" t="s">
        <v>37</v>
      </c>
      <c r="M8" t="s">
        <v>40</v>
      </c>
      <c r="N8" t="s">
        <v>26</v>
      </c>
      <c r="O8" t="s">
        <v>47</v>
      </c>
      <c r="P8" t="s">
        <v>28</v>
      </c>
      <c r="S8">
        <f>COUNTBLANK(C8:P8)</f>
        <v>0</v>
      </c>
      <c r="T8">
        <f>100*COUNTA(C8:P8)/$X$7</f>
        <v>100</v>
      </c>
      <c r="U8">
        <f t="shared" si="2"/>
        <v>1</v>
      </c>
    </row>
    <row r="9" spans="1:24" x14ac:dyDescent="0.3">
      <c r="A9">
        <v>3</v>
      </c>
      <c r="C9" t="str">
        <f>_xlfn.CONCAT(D9," ",H9, " ",P9)</f>
        <v>6P RJ25   Polarized</v>
      </c>
      <c r="D9" t="str">
        <f>_xlfn.CONCAT(F9,"P ",G9)</f>
        <v>6P RJ25</v>
      </c>
      <c r="E9" t="s">
        <v>44</v>
      </c>
      <c r="F9">
        <v>6</v>
      </c>
      <c r="G9" t="s">
        <v>29</v>
      </c>
      <c r="H9" t="s">
        <v>24</v>
      </c>
      <c r="I9" t="s">
        <v>30</v>
      </c>
      <c r="J9" t="s">
        <v>31</v>
      </c>
      <c r="K9" t="s">
        <v>25</v>
      </c>
      <c r="L9" t="s">
        <v>32</v>
      </c>
      <c r="M9" t="s">
        <v>33</v>
      </c>
      <c r="N9" t="s">
        <v>26</v>
      </c>
      <c r="O9" t="s">
        <v>48</v>
      </c>
      <c r="P9" t="s">
        <v>28</v>
      </c>
      <c r="S9">
        <f>COUNTBLANK(C9:P9)</f>
        <v>0</v>
      </c>
      <c r="T9">
        <f>100*COUNTA(C9:P9)/$X$7</f>
        <v>100</v>
      </c>
      <c r="U9">
        <f t="shared" si="2"/>
        <v>1</v>
      </c>
    </row>
    <row r="10" spans="1:24" x14ac:dyDescent="0.3">
      <c r="A10">
        <v>4</v>
      </c>
      <c r="C10" t="str">
        <f t="shared" ref="C10:C11" si="3">_xlfn.CONCAT(D10," ",H10, " ",P10)</f>
        <v>6P 0.1F Programee  </v>
      </c>
      <c r="D10" t="str">
        <f t="shared" ref="D10:D11" si="4">_xlfn.CONCAT(F10,"P ",G10)</f>
        <v>6P 0.1F</v>
      </c>
      <c r="E10" t="s">
        <v>45</v>
      </c>
      <c r="F10">
        <v>6</v>
      </c>
      <c r="G10" t="s">
        <v>41</v>
      </c>
      <c r="H10" t="s">
        <v>23</v>
      </c>
      <c r="I10" t="s">
        <v>52</v>
      </c>
      <c r="J10" t="s">
        <v>53</v>
      </c>
      <c r="K10" t="s">
        <v>25</v>
      </c>
      <c r="L10" t="s">
        <v>54</v>
      </c>
      <c r="M10" t="s">
        <v>55</v>
      </c>
      <c r="N10" t="s">
        <v>73</v>
      </c>
      <c r="O10" t="s">
        <v>74</v>
      </c>
      <c r="P10" t="s">
        <v>24</v>
      </c>
      <c r="S10">
        <f t="shared" ref="S10:S11" si="5">COUNTBLANK(C10:P10)</f>
        <v>0</v>
      </c>
      <c r="T10">
        <f t="shared" ref="T10:T11" si="6">100*COUNTA(C10:P10)/$X$7</f>
        <v>100</v>
      </c>
      <c r="U10">
        <f t="shared" ref="U10:U11" si="7">IF(T10=100,1,0)</f>
        <v>1</v>
      </c>
    </row>
    <row r="11" spans="1:24" x14ac:dyDescent="0.3">
      <c r="A11">
        <v>5</v>
      </c>
      <c r="C11" t="str">
        <f t="shared" si="3"/>
        <v>6P 0.1M Programer  </v>
      </c>
      <c r="D11" t="str">
        <f t="shared" si="4"/>
        <v>6P 0.1M</v>
      </c>
      <c r="E11" t="s">
        <v>45</v>
      </c>
      <c r="F11">
        <v>6</v>
      </c>
      <c r="G11" t="s">
        <v>42</v>
      </c>
      <c r="H11" t="s">
        <v>64</v>
      </c>
      <c r="I11" t="s">
        <v>30</v>
      </c>
      <c r="J11" t="s">
        <v>49</v>
      </c>
      <c r="K11" t="s">
        <v>25</v>
      </c>
      <c r="L11" t="s">
        <v>50</v>
      </c>
      <c r="M11" t="s">
        <v>51</v>
      </c>
      <c r="N11" t="s">
        <v>73</v>
      </c>
      <c r="O11" t="s">
        <v>76</v>
      </c>
      <c r="P11" t="s">
        <v>24</v>
      </c>
      <c r="S11">
        <f t="shared" si="5"/>
        <v>0</v>
      </c>
      <c r="T11">
        <f t="shared" si="6"/>
        <v>100</v>
      </c>
      <c r="U11">
        <f t="shared" si="7"/>
        <v>1</v>
      </c>
    </row>
    <row r="12" spans="1:24" x14ac:dyDescent="0.3">
      <c r="A12">
        <v>6</v>
      </c>
      <c r="C12" t="str">
        <f t="shared" ref="C12" si="8">_xlfn.CONCAT(D12," ",H12, " ",P12)</f>
        <v>6P 0.1F Programer  </v>
      </c>
      <c r="D12" t="str">
        <f t="shared" ref="D12" si="9">_xlfn.CONCAT(F12,"P ",G12)</f>
        <v>6P 0.1F</v>
      </c>
      <c r="E12" t="s">
        <v>45</v>
      </c>
      <c r="F12">
        <v>6</v>
      </c>
      <c r="G12" t="s">
        <v>41</v>
      </c>
      <c r="H12" t="s">
        <v>64</v>
      </c>
      <c r="I12" t="s">
        <v>52</v>
      </c>
      <c r="J12" t="s">
        <v>53</v>
      </c>
      <c r="K12" t="s">
        <v>25</v>
      </c>
      <c r="L12" t="s">
        <v>54</v>
      </c>
      <c r="M12" t="s">
        <v>55</v>
      </c>
      <c r="N12" t="s">
        <v>73</v>
      </c>
      <c r="O12" t="s">
        <v>75</v>
      </c>
      <c r="P12" t="s">
        <v>24</v>
      </c>
      <c r="S12">
        <f t="shared" ref="S12" si="10">COUNTBLANK(C12:P12)</f>
        <v>0</v>
      </c>
      <c r="T12">
        <f t="shared" ref="T12" si="11">100*COUNTA(C12:P12)/$X$7</f>
        <v>100</v>
      </c>
      <c r="U12">
        <f t="shared" ref="U12" si="12">IF(T12=100,1,0)</f>
        <v>1</v>
      </c>
    </row>
    <row r="13" spans="1:24" x14ac:dyDescent="0.3">
      <c r="A13">
        <v>7</v>
      </c>
      <c r="C13" t="str">
        <f>_xlfn.CONCAT(D13," ",H13, " ",P13)</f>
        <v>6P SFH11 Programer Polarized</v>
      </c>
      <c r="D13" t="str">
        <f>_xlfn.CONCAT(F13,"P ",G13)</f>
        <v>6P SFH11</v>
      </c>
      <c r="E13" t="s">
        <v>45</v>
      </c>
      <c r="F13">
        <v>6</v>
      </c>
      <c r="G13" t="s">
        <v>56</v>
      </c>
      <c r="H13" t="s">
        <v>64</v>
      </c>
      <c r="I13" t="s">
        <v>52</v>
      </c>
      <c r="J13" t="s">
        <v>57</v>
      </c>
      <c r="K13" t="s">
        <v>25</v>
      </c>
      <c r="L13" t="s">
        <v>58</v>
      </c>
      <c r="M13" t="s">
        <v>59</v>
      </c>
      <c r="N13" t="s">
        <v>73</v>
      </c>
      <c r="O13" t="s">
        <v>72</v>
      </c>
      <c r="P13" t="s">
        <v>28</v>
      </c>
      <c r="S13">
        <f t="shared" ref="S13:S21" si="13">COUNTBLANK(C13:P13)</f>
        <v>0</v>
      </c>
      <c r="T13">
        <f t="shared" ref="T13:T21" si="14">100*COUNTA(C13:P13)/$X$7</f>
        <v>100</v>
      </c>
      <c r="U13">
        <f t="shared" ref="U13:U21" si="15">IF(T13=100,1,0)</f>
        <v>1</v>
      </c>
    </row>
    <row r="14" spans="1:24" x14ac:dyDescent="0.3">
      <c r="A14">
        <v>8</v>
      </c>
      <c r="C14" t="str">
        <f>_xlfn.CONCAT(D14," ",H14, " ",P14)</f>
        <v>6P SBH11 Programee Polarized</v>
      </c>
      <c r="D14" t="str">
        <f>_xlfn.CONCAT(F14,"P ",G14)</f>
        <v>6P SBH11</v>
      </c>
      <c r="E14" t="s">
        <v>45</v>
      </c>
      <c r="F14">
        <v>6</v>
      </c>
      <c r="G14" t="s">
        <v>63</v>
      </c>
      <c r="H14" t="s">
        <v>23</v>
      </c>
      <c r="I14" t="s">
        <v>52</v>
      </c>
      <c r="J14" t="s">
        <v>60</v>
      </c>
      <c r="K14" t="s">
        <v>25</v>
      </c>
      <c r="L14" t="s">
        <v>61</v>
      </c>
      <c r="M14" t="s">
        <v>62</v>
      </c>
      <c r="N14" t="s">
        <v>73</v>
      </c>
      <c r="O14" t="s">
        <v>71</v>
      </c>
      <c r="P14" t="s">
        <v>28</v>
      </c>
      <c r="S14">
        <f t="shared" si="13"/>
        <v>0</v>
      </c>
      <c r="T14">
        <f t="shared" si="14"/>
        <v>100</v>
      </c>
      <c r="U14">
        <f t="shared" si="15"/>
        <v>1</v>
      </c>
    </row>
    <row r="15" spans="1:24" x14ac:dyDescent="0.3">
      <c r="A15">
        <v>9</v>
      </c>
      <c r="C15" t="str">
        <f>_xlfn.CONCAT(D15," ",H15, " ",P15)</f>
        <v>10P SFH11 Programer Polarized</v>
      </c>
      <c r="D15" t="str">
        <f t="shared" ref="D15:D16" si="16">_xlfn.CONCAT(F15,"P ",G15)</f>
        <v>10P SFH11</v>
      </c>
      <c r="E15" t="s">
        <v>44</v>
      </c>
      <c r="F15">
        <v>10</v>
      </c>
      <c r="G15" t="s">
        <v>56</v>
      </c>
      <c r="H15" t="s">
        <v>64</v>
      </c>
      <c r="I15" t="s">
        <v>52</v>
      </c>
      <c r="J15" t="s">
        <v>65</v>
      </c>
      <c r="K15" t="s">
        <v>25</v>
      </c>
      <c r="L15" t="s">
        <v>66</v>
      </c>
      <c r="M15" t="s">
        <v>59</v>
      </c>
      <c r="N15" t="s">
        <v>77</v>
      </c>
      <c r="O15" t="s">
        <v>69</v>
      </c>
      <c r="P15" t="s">
        <v>28</v>
      </c>
      <c r="S15">
        <f t="shared" si="13"/>
        <v>0</v>
      </c>
      <c r="T15">
        <f t="shared" si="14"/>
        <v>100</v>
      </c>
      <c r="U15">
        <f t="shared" si="15"/>
        <v>1</v>
      </c>
    </row>
    <row r="16" spans="1:24" x14ac:dyDescent="0.3">
      <c r="A16">
        <v>10</v>
      </c>
      <c r="C16" t="str">
        <f>_xlfn.CONCAT(D16," ",H16, " ",P16)</f>
        <v>10P SBH11 Programee Polarized AVR_JTAG</v>
      </c>
      <c r="D16" t="str">
        <f t="shared" si="16"/>
        <v>10P SBH11</v>
      </c>
      <c r="E16" t="s">
        <v>44</v>
      </c>
      <c r="F16">
        <v>10</v>
      </c>
      <c r="G16" t="s">
        <v>63</v>
      </c>
      <c r="H16" t="s">
        <v>23</v>
      </c>
      <c r="I16" t="s">
        <v>52</v>
      </c>
      <c r="J16" t="s">
        <v>67</v>
      </c>
      <c r="K16" t="s">
        <v>25</v>
      </c>
      <c r="L16" t="s">
        <v>68</v>
      </c>
      <c r="M16" t="s">
        <v>62</v>
      </c>
      <c r="N16" t="s">
        <v>78</v>
      </c>
      <c r="O16" t="s">
        <v>70</v>
      </c>
      <c r="P16" t="s">
        <v>79</v>
      </c>
      <c r="S16">
        <f t="shared" si="13"/>
        <v>0</v>
      </c>
      <c r="T16">
        <f t="shared" si="14"/>
        <v>100</v>
      </c>
      <c r="U16">
        <f t="shared" si="15"/>
        <v>1</v>
      </c>
    </row>
    <row r="17" spans="1:21" x14ac:dyDescent="0.3">
      <c r="A17">
        <v>11</v>
      </c>
      <c r="C17" t="str">
        <f>_xlfn.CONCAT(D17," ",H17, " ",P17)</f>
        <v>10P SBH11 Programee Polarized AVR_ICSP</v>
      </c>
      <c r="D17" t="str">
        <f t="shared" ref="D17" si="17">_xlfn.CONCAT(F17,"P ",G17)</f>
        <v>10P SBH11</v>
      </c>
      <c r="E17" t="s">
        <v>44</v>
      </c>
      <c r="F17">
        <v>10</v>
      </c>
      <c r="G17" t="s">
        <v>63</v>
      </c>
      <c r="H17" t="s">
        <v>23</v>
      </c>
      <c r="I17" t="s">
        <v>52</v>
      </c>
      <c r="J17" t="s">
        <v>67</v>
      </c>
      <c r="K17" t="s">
        <v>25</v>
      </c>
      <c r="L17" t="s">
        <v>68</v>
      </c>
      <c r="M17" t="s">
        <v>62</v>
      </c>
      <c r="N17" t="s">
        <v>80</v>
      </c>
      <c r="O17" t="s">
        <v>70</v>
      </c>
      <c r="P17" t="s">
        <v>81</v>
      </c>
      <c r="S17">
        <f t="shared" ref="S17" si="18">COUNTBLANK(C17:P17)</f>
        <v>0</v>
      </c>
      <c r="T17">
        <f t="shared" ref="T17" si="19">100*COUNTA(C17:P17)/$X$7</f>
        <v>100</v>
      </c>
      <c r="U17">
        <f t="shared" ref="U17" si="20">IF(T17=100,1,0)</f>
        <v>1</v>
      </c>
    </row>
    <row r="18" spans="1:21" x14ac:dyDescent="0.3">
      <c r="M18" s="2"/>
    </row>
    <row r="19" spans="1:21" x14ac:dyDescent="0.3">
      <c r="M19" s="2"/>
    </row>
    <row r="20" spans="1:21" x14ac:dyDescent="0.3">
      <c r="M20" s="2"/>
    </row>
  </sheetData>
  <phoneticPr fontId="3" type="noConversion"/>
  <conditionalFormatting sqref="C15:O15 N15:N17">
    <cfRule type="containsBlanks" dxfId="24" priority="1">
      <formula>LEN(TRIM(C15))=0</formula>
    </cfRule>
  </conditionalFormatting>
  <conditionalFormatting sqref="C7:P14 P14:P21 C18:P28 C16:M17 O16:P17">
    <cfRule type="containsBlanks" dxfId="23" priority="2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2025-01-30T20:17:14Z</dcterms:modified>
</cp:coreProperties>
</file>