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D42ED18-2F9C-4D65-BDB8-E83DEB40817C}" xr6:coauthVersionLast="47" xr6:coauthVersionMax="47" xr10:uidLastSave="{00000000-0000-0000-0000-000000000000}"/>
  <bookViews>
    <workbookView xWindow="0" yWindow="852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 s="1"/>
  <c r="D13" i="1"/>
  <c r="C13" i="1" s="1"/>
  <c r="D12" i="1"/>
  <c r="C12" i="1" s="1"/>
  <c r="D11" i="1"/>
  <c r="C11" i="1" s="1"/>
  <c r="D10" i="1"/>
  <c r="C10" i="1" s="1"/>
  <c r="D9" i="1"/>
  <c r="C9" i="1" s="1"/>
  <c r="D8" i="1"/>
  <c r="C8" i="1" s="1"/>
  <c r="D18" i="1"/>
  <c r="C18" i="1" s="1"/>
  <c r="D15" i="1" l="1"/>
  <c r="C15" i="1" s="1"/>
  <c r="D16" i="1"/>
  <c r="C16" i="1" s="1"/>
  <c r="D14" i="1"/>
  <c r="C14" i="1" s="1"/>
  <c r="D19" i="1"/>
  <c r="C19" i="1" s="1"/>
  <c r="D20" i="1"/>
  <c r="C20" i="1" s="1"/>
  <c r="D22" i="1"/>
  <c r="D21" i="1"/>
  <c r="C21" i="1" s="1"/>
  <c r="D47" i="1"/>
  <c r="D25" i="1"/>
  <c r="D26" i="1"/>
  <c r="D24" i="1"/>
  <c r="D28" i="1"/>
  <c r="C28" i="1" s="1"/>
  <c r="D29" i="1"/>
  <c r="D27" i="1"/>
  <c r="D31" i="1"/>
  <c r="C31" i="1" s="1"/>
  <c r="D30" i="1"/>
  <c r="C30" i="1" s="1"/>
  <c r="D32" i="1"/>
  <c r="C32" i="1" s="1"/>
  <c r="D34" i="1"/>
  <c r="D35" i="1"/>
  <c r="C35" i="1" s="1"/>
  <c r="D33" i="1"/>
  <c r="D37" i="1"/>
  <c r="D38" i="1"/>
  <c r="C38" i="1" s="1"/>
  <c r="D36" i="1"/>
  <c r="C36" i="1" s="1"/>
  <c r="D40" i="1"/>
  <c r="D41" i="1"/>
  <c r="D39" i="1"/>
  <c r="D43" i="1"/>
  <c r="C43" i="1" s="1"/>
  <c r="D44" i="1"/>
  <c r="C44" i="1" s="1"/>
  <c r="D42" i="1"/>
  <c r="C42" i="1" s="1"/>
  <c r="D46" i="1"/>
  <c r="C46" i="1" s="1"/>
  <c r="D45" i="1"/>
  <c r="D63" i="1"/>
  <c r="C63" i="1" s="1"/>
  <c r="D48" i="1"/>
  <c r="C48" i="1" s="1"/>
  <c r="D49" i="1"/>
  <c r="D50" i="1"/>
  <c r="D51" i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37" i="1" l="1"/>
  <c r="Y30" i="1" s="1"/>
  <c r="Y37" i="1"/>
  <c r="C33" i="1"/>
  <c r="C22" i="1"/>
  <c r="Y22" i="1" s="1"/>
  <c r="C39" i="1"/>
  <c r="Y32" i="1" s="1"/>
  <c r="C29" i="1"/>
  <c r="Y29" i="1" s="1"/>
  <c r="Y55" i="1"/>
  <c r="Y13" i="1"/>
  <c r="C51" i="1"/>
  <c r="C40" i="1"/>
  <c r="Y11" i="1"/>
  <c r="C49" i="1"/>
  <c r="C26" i="1"/>
  <c r="Y26" i="1" s="1"/>
  <c r="C47" i="1"/>
  <c r="Y47" i="1" s="1"/>
  <c r="Y31" i="1"/>
  <c r="C27" i="1"/>
  <c r="Y20" i="1" s="1"/>
  <c r="Y53" i="1"/>
  <c r="Y42" i="1"/>
  <c r="C41" i="1"/>
  <c r="Y41" i="1" s="1"/>
  <c r="C62" i="1"/>
  <c r="Y12" i="1"/>
  <c r="C50" i="1"/>
  <c r="Y50" i="1" s="1"/>
  <c r="Y28" i="1"/>
  <c r="C24" i="1"/>
  <c r="Y24" i="1" s="1"/>
  <c r="Y48" i="1"/>
  <c r="C45" i="1"/>
  <c r="Y38" i="1" s="1"/>
  <c r="C25" i="1"/>
  <c r="Y25" i="1" s="1"/>
  <c r="Y35" i="1"/>
  <c r="C34" i="1"/>
  <c r="Y27" i="1" s="1"/>
  <c r="Y9" i="1"/>
  <c r="Y36" i="1"/>
  <c r="Y18" i="1"/>
  <c r="Y46" i="1"/>
  <c r="Y52" i="1"/>
  <c r="Y51" i="1"/>
  <c r="Y44" i="1"/>
  <c r="Y54" i="1"/>
  <c r="Y49" i="1"/>
  <c r="Y21" i="1"/>
  <c r="Y19" i="1"/>
  <c r="Y14" i="1"/>
  <c r="D17" i="1"/>
  <c r="C17" i="1" s="1"/>
  <c r="D23" i="1"/>
  <c r="C23" i="1" s="1"/>
  <c r="Y23" i="1" s="1"/>
  <c r="G2" i="1"/>
  <c r="H2" i="1"/>
  <c r="I2" i="1"/>
  <c r="J2" i="1"/>
  <c r="K2" i="1"/>
  <c r="L2" i="1"/>
  <c r="E2" i="1"/>
  <c r="F2" i="1"/>
  <c r="M2" i="1"/>
  <c r="N2" i="1"/>
  <c r="AD7" i="1"/>
  <c r="O2" i="1"/>
  <c r="P2" i="1"/>
  <c r="Q2" i="1"/>
  <c r="R2" i="1"/>
  <c r="S2" i="1"/>
  <c r="T2" i="1"/>
  <c r="U2" i="1"/>
  <c r="V2" i="1"/>
  <c r="Y39" i="1" l="1"/>
  <c r="Z51" i="1"/>
  <c r="AA51" i="1" s="1"/>
  <c r="Y45" i="1"/>
  <c r="Y33" i="1"/>
  <c r="Y40" i="1"/>
  <c r="Y15" i="1"/>
  <c r="Y17" i="1"/>
  <c r="Y43" i="1"/>
  <c r="Y34" i="1"/>
  <c r="Y8" i="1"/>
  <c r="Y10" i="1"/>
  <c r="Z13" i="1"/>
  <c r="AA13" i="1" s="1"/>
  <c r="Z54" i="1"/>
  <c r="AA54" i="1" s="1"/>
  <c r="Z55" i="1"/>
  <c r="AA55" i="1" s="1"/>
  <c r="Z32" i="1"/>
  <c r="AA32" i="1" s="1"/>
  <c r="Z53" i="1"/>
  <c r="AA53" i="1" s="1"/>
  <c r="Z45" i="1"/>
  <c r="AA45" i="1" s="1"/>
  <c r="Z15" i="1"/>
  <c r="AA15" i="1" s="1"/>
  <c r="Z24" i="1"/>
  <c r="AA24" i="1" s="1"/>
  <c r="Z50" i="1"/>
  <c r="AA50" i="1" s="1"/>
  <c r="Z52" i="1"/>
  <c r="AA52" i="1" s="1"/>
  <c r="Z20" i="1"/>
  <c r="AA20" i="1" s="1"/>
  <c r="Z49" i="1"/>
  <c r="AA49" i="1" s="1"/>
  <c r="Z37" i="1"/>
  <c r="AA37" i="1" s="1"/>
  <c r="Z26" i="1"/>
  <c r="AA26" i="1" s="1"/>
  <c r="Z14" i="1"/>
  <c r="AA14" i="1" s="1"/>
  <c r="Z21" i="1"/>
  <c r="AA21" i="1" s="1"/>
  <c r="Z23" i="1"/>
  <c r="AA23" i="1" s="1"/>
  <c r="Z12" i="1"/>
  <c r="AA12" i="1" s="1"/>
  <c r="Z22" i="1"/>
  <c r="AA22" i="1" s="1"/>
  <c r="Z43" i="1"/>
  <c r="AA43" i="1" s="1"/>
  <c r="Z28" i="1"/>
  <c r="AA28" i="1" s="1"/>
  <c r="Z48" i="1"/>
  <c r="AA48" i="1" s="1"/>
  <c r="Z33" i="1"/>
  <c r="AA33" i="1" s="1"/>
  <c r="Z34" i="1"/>
  <c r="AA34" i="1" s="1"/>
  <c r="Z38" i="1"/>
  <c r="AA38" i="1" s="1"/>
  <c r="Z18" i="1"/>
  <c r="AA18" i="1" s="1"/>
  <c r="Z42" i="1"/>
  <c r="AA42" i="1" s="1"/>
  <c r="Z35" i="1"/>
  <c r="AA35" i="1" s="1"/>
  <c r="Z46" i="1"/>
  <c r="AA46" i="1" s="1"/>
  <c r="Z8" i="1"/>
  <c r="AA8" i="1" s="1"/>
  <c r="Z30" i="1"/>
  <c r="AA30" i="1" s="1"/>
  <c r="Z47" i="1"/>
  <c r="AA47" i="1" s="1"/>
  <c r="Z27" i="1"/>
  <c r="AA27" i="1" s="1"/>
  <c r="Z40" i="1"/>
  <c r="AA40" i="1" s="1"/>
  <c r="Z10" i="1"/>
  <c r="AA10" i="1" s="1"/>
  <c r="Z25" i="1"/>
  <c r="AA25" i="1" s="1"/>
  <c r="Z41" i="1"/>
  <c r="AA41" i="1" s="1"/>
  <c r="Z29" i="1"/>
  <c r="AA29" i="1" s="1"/>
  <c r="Z17" i="1"/>
  <c r="AA17" i="1" s="1"/>
  <c r="Z9" i="1"/>
  <c r="AA9" i="1" s="1"/>
  <c r="Z36" i="1"/>
  <c r="AA36" i="1" s="1"/>
  <c r="Z39" i="1"/>
  <c r="AA39" i="1" s="1"/>
  <c r="Z11" i="1"/>
  <c r="AA11" i="1" s="1"/>
  <c r="Z31" i="1"/>
  <c r="AA31" i="1" s="1"/>
  <c r="Z44" i="1"/>
  <c r="AA44" i="1" s="1"/>
  <c r="Z19" i="1"/>
  <c r="AA19" i="1" s="1"/>
  <c r="D2" i="1"/>
  <c r="C2" i="1" l="1"/>
  <c r="AD3" i="1" s="1"/>
  <c r="Y16" i="1"/>
  <c r="Z16" i="1"/>
  <c r="AA16" i="1" s="1"/>
  <c r="Y7" i="1"/>
  <c r="Z7" i="1"/>
  <c r="AA7" i="1" l="1"/>
  <c r="AD4" i="1" s="1"/>
  <c r="AD2" i="1"/>
  <c r="AD5" i="1"/>
</calcChain>
</file>

<file path=xl/sharedStrings.xml><?xml version="1.0" encoding="utf-8"?>
<sst xmlns="http://schemas.openxmlformats.org/spreadsheetml/2006/main" count="938" uniqueCount="244">
  <si>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</si>
  <si>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</si>
  <si>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</si>
  <si>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</si>
  <si>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</si>
  <si>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</si>
  <si>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</si>
  <si>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</si>
  <si>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</si>
  <si>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</si>
  <si>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</si>
  <si>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</si>
  <si>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</si>
  <si>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</si>
  <si>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</si>
  <si>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</si>
  <si>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</si>
  <si>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</si>
  <si>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</si>
  <si>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</si>
  <si>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Series</t>
  </si>
  <si>
    <t>Positions</t>
  </si>
  <si>
    <t>Gender</t>
  </si>
  <si>
    <t>Pitch</t>
  </si>
  <si>
    <t>Rows</t>
  </si>
  <si>
    <t>Orientation</t>
  </si>
  <si>
    <t>Mounting Type</t>
  </si>
  <si>
    <t>Voltage</t>
  </si>
  <si>
    <t>Current/pos</t>
  </si>
  <si>
    <t>Contact Finish</t>
  </si>
  <si>
    <t>MicroFit 3.0</t>
  </si>
  <si>
    <t>Male</t>
  </si>
  <si>
    <t>3mm</t>
  </si>
  <si>
    <t>R/A</t>
  </si>
  <si>
    <t>TH</t>
  </si>
  <si>
    <t>600v</t>
  </si>
  <si>
    <t>8A</t>
  </si>
  <si>
    <t>Tin</t>
  </si>
  <si>
    <t>Molex</t>
  </si>
  <si>
    <t>0430450200</t>
  </si>
  <si>
    <t>Digikey</t>
  </si>
  <si>
    <t>WM1813-ND</t>
  </si>
  <si>
    <t>https://tools.molex.com/pdm_docs/ps/PS-43045.pdf</t>
  </si>
  <si>
    <t>0Dan_Connectors:Conn_01x02_Pin</t>
  </si>
  <si>
    <t>Connectors:Molex_Micro-Fit_3.0_43045-0200_2x01_P3.00mm_Horizontal</t>
  </si>
  <si>
    <t> </t>
  </si>
  <si>
    <t>0.1” Hdr M</t>
  </si>
  <si>
    <t>2.54mm</t>
  </si>
  <si>
    <t>Vert</t>
  </si>
  <si>
    <t>250V</t>
  </si>
  <si>
    <t>3A</t>
  </si>
  <si>
    <t>Gold</t>
  </si>
  <si>
    <t>Adam Tech</t>
  </si>
  <si>
    <t>PH1-08-UA</t>
  </si>
  <si>
    <t>2057-PH1-08-UA-ND</t>
  </si>
  <si>
    <t>https://app.adam-tech.com/products/download/data_sheet/201605/ph1-xx-ua-data-sheet.pdf</t>
  </si>
  <si>
    <t>0Dan_Connectors:Conn_01x08_Pin</t>
  </si>
  <si>
    <t>Connectors:PinHeader_1x08_P2.54mm_Vertical</t>
  </si>
  <si>
    <t>SFH11</t>
  </si>
  <si>
    <t>Female</t>
  </si>
  <si>
    <t>Keyed</t>
  </si>
  <si>
    <t>Sullins Connector Solutions</t>
  </si>
  <si>
    <t>S9717-ND</t>
  </si>
  <si>
    <t>SFH11-NBPC-D03-ST-BK</t>
  </si>
  <si>
    <t>https://s3.amazonaws.com/catalogspreads-pdf/PAGE123%20.100%20SFH11%20SERIES%20FEMALE%20HDR%20ST%20RA.pdf</t>
  </si>
  <si>
    <t>250v</t>
  </si>
  <si>
    <t>SFH11-PBPC-D05-ST-BK</t>
  </si>
  <si>
    <t>S9194-ND</t>
  </si>
  <si>
    <t>SFH11-PBPC-D05-RA-BK</t>
  </si>
  <si>
    <t>S9202-ND</t>
  </si>
  <si>
    <t>SFH11-PBPC-D07-ST-BK</t>
  </si>
  <si>
    <t>S9195-ND</t>
  </si>
  <si>
    <t>SFH11-PBPC-D07-RA-BK</t>
  </si>
  <si>
    <t>S9203-ND</t>
  </si>
  <si>
    <t>SFH11-PBPC-D08-ST-BK</t>
  </si>
  <si>
    <t>S9196-ND</t>
  </si>
  <si>
    <t>SFH11-PBPC-D08-RA-BK</t>
  </si>
  <si>
    <t>S9204-ND</t>
  </si>
  <si>
    <t>SFH11-PBPC-D10-ST-BK</t>
  </si>
  <si>
    <t>S9197-ND</t>
  </si>
  <si>
    <t>SFH11-PBPC-D10-RA-BK</t>
  </si>
  <si>
    <t>S9205-ND</t>
  </si>
  <si>
    <t>SFH11-PBPC-D13-ST-BK</t>
  </si>
  <si>
    <t>S9198-ND</t>
  </si>
  <si>
    <t>SFH11-PBPC-D13-RA-BK</t>
  </si>
  <si>
    <t>S9206-ND</t>
  </si>
  <si>
    <t>SFH11-PBPC-D17-ST-BK</t>
  </si>
  <si>
    <t>S9199-ND</t>
  </si>
  <si>
    <t>SFH11-PBPC-D17-RA-BK</t>
  </si>
  <si>
    <t>S9207-ND</t>
  </si>
  <si>
    <t>SFH11-PBPC-D20-ST-BK</t>
  </si>
  <si>
    <t>S9200-ND</t>
  </si>
  <si>
    <t>SFH11-PBPC-D20-RA-BK</t>
  </si>
  <si>
    <t>S9208-ND</t>
  </si>
  <si>
    <t>SFH11-PBPC-D25-ST-BK</t>
  </si>
  <si>
    <t>S9201-ND</t>
  </si>
  <si>
    <t>SBH11</t>
  </si>
  <si>
    <t>SBH11-NBPC-D03-ST-BK</t>
  </si>
  <si>
    <t>S9716-ND</t>
  </si>
  <si>
    <t>https://s3.amazonaws.com/catalogspreads-pdf/PAGE122%20.100%20SBH11%20SERIES%20MALE%20BOX%20HDR%20ST%20RA%20SMT.pdf</t>
  </si>
  <si>
    <t>SMD</t>
  </si>
  <si>
    <t>SBH11-PBPC-D05-ST-BK</t>
  </si>
  <si>
    <t>S9169-ND</t>
  </si>
  <si>
    <t>S9177-ND</t>
  </si>
  <si>
    <t>SBH11-PBPC-D05-RA-BK</t>
  </si>
  <si>
    <t>SBH11-NBPC-D05-SM-BK</t>
  </si>
  <si>
    <t>S9185-ND</t>
  </si>
  <si>
    <t>SBH11-PBPC-D07-ST-BK</t>
  </si>
  <si>
    <t>S9170-ND</t>
  </si>
  <si>
    <t>SBH11-PBPC-D07-RA-BK</t>
  </si>
  <si>
    <t>S9178-ND</t>
  </si>
  <si>
    <t>SBH11-NBPC-D07-SM-BK</t>
  </si>
  <si>
    <t>S9186-ND</t>
  </si>
  <si>
    <t>SBH11-PBPC-D08-ST-BK</t>
  </si>
  <si>
    <t>S9171-ND</t>
  </si>
  <si>
    <t>SBH11-NBPC-D08-SM-BK</t>
  </si>
  <si>
    <t>S9187-ND</t>
  </si>
  <si>
    <t>SBH11-PBPC-D08-RA-BK</t>
  </si>
  <si>
    <t>S9179-ND</t>
  </si>
  <si>
    <t>SBH11-PBPC-D10-ST-BK</t>
  </si>
  <si>
    <t>S9172-ND</t>
  </si>
  <si>
    <t>SBH11-PBPC-D10-RA-BK</t>
  </si>
  <si>
    <t>S9180-ND</t>
  </si>
  <si>
    <t>SBH11-NBPC-D10-SM-BK</t>
  </si>
  <si>
    <t>S9188-ND</t>
  </si>
  <si>
    <t>SBH11-PBPC-D13-ST-BK</t>
  </si>
  <si>
    <t>S9173-ND</t>
  </si>
  <si>
    <t>SBH11-PBPC-D13-RA-BK</t>
  </si>
  <si>
    <t>S9181-ND</t>
  </si>
  <si>
    <t>SBH11-NBPC-D13-SM-BK</t>
  </si>
  <si>
    <t>S9190-ND</t>
  </si>
  <si>
    <t>SBH11-PBPC-D17-ST-BK</t>
  </si>
  <si>
    <t>S9174-ND</t>
  </si>
  <si>
    <t>SBH11-PBPC-D17-RA-BK</t>
  </si>
  <si>
    <t>S9182-ND</t>
  </si>
  <si>
    <t>SBH11-NBPC-D17-SM-BK</t>
  </si>
  <si>
    <t>S9191-ND</t>
  </si>
  <si>
    <t>SBH11-PBPC-D20-ST-BK</t>
  </si>
  <si>
    <t>S9175-ND</t>
  </si>
  <si>
    <t>SBH11-PBPC-D20-RA-BK</t>
  </si>
  <si>
    <t>S9183-ND</t>
  </si>
  <si>
    <t>SBH11-NBPC-D20-SM-BK</t>
  </si>
  <si>
    <t>S9192-ND</t>
  </si>
  <si>
    <t>SBH11-PBPC-D25-ST-BK</t>
  </si>
  <si>
    <t>S9176-ND</t>
  </si>
  <si>
    <t>SBH11-NBPC-D25-SM-BK</t>
  </si>
  <si>
    <t>S9193-ND</t>
  </si>
  <si>
    <t>Connectors:SULLINS_SFH11-PBPC-D10-ST-BK</t>
  </si>
  <si>
    <t>Connectors:SULLINS_SFH11-PBPC-D13-ST-BK</t>
  </si>
  <si>
    <t>Connectors:SULLINS_SBH11-PBPC-D13-ST-BK</t>
  </si>
  <si>
    <t>TBA</t>
  </si>
  <si>
    <t>NoFP</t>
  </si>
  <si>
    <t>KK-2.54</t>
  </si>
  <si>
    <t>WM4203-ND</t>
  </si>
  <si>
    <t>https://www.molex.com/content/dam/molex/molex-dot-com/products/automated/en-us/salesdrawingpdf/637/6373/022232051_sd.pdf?inline</t>
  </si>
  <si>
    <t>https://www.molex.com/content/dam/molex/molex-dot-com/products/automated/en-us/salesdrawingpdf/747/7478/022053051_sd.pdf?inline</t>
  </si>
  <si>
    <t>https://www.molex.com/content/dam/molex/molex-dot-com/products/automated/en-us/salesdrawingpdf/445/4455/022152056_sd.pdf?inline</t>
  </si>
  <si>
    <t>WM4303-ND</t>
  </si>
  <si>
    <t>WM3003-ND</t>
  </si>
  <si>
    <t>0Dan_Connectors:Conn_01x05_Pin</t>
  </si>
  <si>
    <t>2.5A</t>
  </si>
  <si>
    <t>23-0022022055-ND</t>
  </si>
  <si>
    <t>https://www.molex.com/content/dam/molex/molex-dot-com/products/automated/en-us/salesdrawingpdf/445/4455/022022055_sd.pdf?inline</t>
  </si>
  <si>
    <t>Connectors:KK_0022232051</t>
  </si>
  <si>
    <t>Connectors:KK_0022022055</t>
  </si>
  <si>
    <t>Connectors:KK_0022152056</t>
  </si>
  <si>
    <t>Connectors:KK_022053051</t>
  </si>
  <si>
    <t>0.1” Hdr F</t>
  </si>
  <si>
    <t>PH2-06-UA</t>
  </si>
  <si>
    <t>2057-PH2-06-UA-ND</t>
  </si>
  <si>
    <t>https://app.adam-tech.com/products/download/data_sheet/202065/ph2-xx-ua-data-sheet.pdf</t>
  </si>
  <si>
    <t>PPPC032LFBN-RC</t>
  </si>
  <si>
    <t>S7106-ND</t>
  </si>
  <si>
    <t>https://mm.digikey.com/Volume0/opasdata/d220001/medias/docus/937/Female_Headers.100_DS.pdf</t>
  </si>
  <si>
    <t>0Dan_Connectors:Conn_02x03_Counter_Clockwise</t>
  </si>
  <si>
    <t>Connectors:SULLINS_PPPC032LFBN-RC</t>
  </si>
  <si>
    <t>Connectors:PH2-06-UA_ADM</t>
  </si>
  <si>
    <t>Connectors:SFH11-PBPC-D05-ST-BK</t>
  </si>
  <si>
    <t>Connectors:SBH11-PBPC-D05-ST-BK</t>
  </si>
  <si>
    <t>0Dan_Connectors:Conn_02x05_Counter_Clockwise</t>
  </si>
  <si>
    <t>0Dan_Connectors:Conn_02x07_Counter_Clockwise</t>
  </si>
  <si>
    <t>0Dan_Connectors:Conn_02x08_Counter_Clockwise</t>
  </si>
  <si>
    <t>0Dan_Connectors:Conn_02x10_Counter_Clockwise</t>
  </si>
  <si>
    <t>0Dan_Connectors:Conn_02x13_Counter_Clockwise</t>
  </si>
  <si>
    <t>0Dan_Connectors:Conn_02x17_Counter_Clockwise</t>
  </si>
  <si>
    <t>0Dan_Connectors:Conn_02x20_Counter_Clockwise</t>
  </si>
  <si>
    <t>0Dan_Connectors:Conn_02x25_Counter_Clockwise</t>
  </si>
  <si>
    <t>0Dan_Connectors:Conn_02x03_Clockwise</t>
  </si>
  <si>
    <t>0Dan_Connectors:Conn_02x05_Clockwise</t>
  </si>
  <si>
    <t>0Dan_Connectors:Conn_02x07_Clockwise</t>
  </si>
  <si>
    <t>0Dan_Connectors:Conn_02x08_Clockwise</t>
  </si>
  <si>
    <t>0Dan_Connectors:Conn_02x10_Clockwise</t>
  </si>
  <si>
    <t>0Dan_Connectors:Conn_02x13_Clockwise</t>
  </si>
  <si>
    <t>0Dan_Connectors:Conn_02x17_Clockwise</t>
  </si>
  <si>
    <t>0Dan_Connectors:Conn_02x20_Clockwise</t>
  </si>
  <si>
    <t>0Dan_Connectors:Conn_02x25_Clockwise</t>
  </si>
  <si>
    <t>Connectors:SFH11-NBPC-D03-ST-BK</t>
  </si>
  <si>
    <t>Connectors:SBH11-NBPC-D03-ST-BK</t>
  </si>
  <si>
    <t>110v</t>
  </si>
  <si>
    <t>10129378-910002BLF</t>
  </si>
  <si>
    <t>Amphenol ICC (FCI)</t>
  </si>
  <si>
    <t>10129378-910002BLF-ND</t>
  </si>
  <si>
    <t>https://cdn.amphenol-cs.com/media/wysiwyg/files/documentation/datasheet/boardwiretoboard/bwb_econostik_254headers.pdf</t>
  </si>
  <si>
    <t>0Dan_Connectors:Conn_01x10_Pin</t>
  </si>
  <si>
    <t>Connectors:PinHeader_1x10_P2.54mm_Vertical</t>
  </si>
  <si>
    <t>2mm Hdr F</t>
  </si>
  <si>
    <t>2mm</t>
  </si>
  <si>
    <t>NPPN022AFCN-RC</t>
  </si>
  <si>
    <t>S5750-02-ND</t>
  </si>
  <si>
    <t>https://drawings-pdf.s3.amazonaws.com/10497.pdf</t>
  </si>
  <si>
    <t>1A</t>
  </si>
  <si>
    <t>150v</t>
  </si>
  <si>
    <t>0Dan_Connectors:Conn_02x02_Clockwise</t>
  </si>
  <si>
    <t>Connectors:NPPN022AFCN-RC</t>
  </si>
  <si>
    <t>861400021YO2LF</t>
  </si>
  <si>
    <t>861400021YO2LF-ND</t>
  </si>
  <si>
    <t>https://www.waldom.com/upload/parts/datasheets/mf-fci/fci-861400021yo2lf.pdf</t>
  </si>
  <si>
    <t>Connectors:PinHeader_1x02_P2.54mm_Vertical</t>
  </si>
  <si>
    <t>PR20203VBNN</t>
  </si>
  <si>
    <t>METZ CONNECT USA Inc.</t>
  </si>
  <si>
    <t>https://media.metz-connect.com/files/171/Data_sheet_PR202XXVBNN.PDF</t>
  </si>
  <si>
    <t>1849-1003-ND</t>
  </si>
  <si>
    <t>0Dan_Connectors:Conn_01x03_Pin</t>
  </si>
  <si>
    <t>PR20204VBNN</t>
  </si>
  <si>
    <t>1849-PR20204VBNN-ND</t>
  </si>
  <si>
    <t>0Dan_Connectors:Conn_01x04_Pin</t>
  </si>
  <si>
    <t>1000v</t>
  </si>
  <si>
    <t>Connectors:PinHeader_1x03_P2.54mm_Vertical</t>
  </si>
  <si>
    <t>Connectors:PinHeader_1x04_P2.54mm_Vertical</t>
  </si>
  <si>
    <t>PH1-05-UA</t>
  </si>
  <si>
    <t>2057-PH1-05-UA-ND</t>
  </si>
  <si>
    <t>Connectors:PinHeader_1x05_P2.54mm_Vertical</t>
  </si>
  <si>
    <t>PR20206VBNN</t>
  </si>
  <si>
    <t>1849-PR20206VBNN-ND</t>
  </si>
  <si>
    <t>0Dan_Connectors:Conn_01x06_Pin</t>
  </si>
  <si>
    <t>Connectors:PinHeader_1x06_P2.54mm_Vertical</t>
  </si>
  <si>
    <t>PH1-07-UA</t>
  </si>
  <si>
    <t>2057-PH1-07-UA-ND</t>
  </si>
  <si>
    <t>Connectors:PinHeader_1x07_P2.54mm_Vertical</t>
  </si>
  <si>
    <t>0Dan_Connectors:Conn_01x07_Pin</t>
  </si>
  <si>
    <t>10129378-909001BLF</t>
  </si>
  <si>
    <t>10129378-909001BLF-ND</t>
  </si>
  <si>
    <t>0Dan_Connectors:Conn_01x09_Pin</t>
  </si>
  <si>
    <t>Connectors:PinHeader_1x09_P2.54mm_Vertical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</si>
</sst>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5D6A7-5724-49DD-9A0B-639106A8FF32}" name="Table1" displayName="Table1" ref="C6:V63" totalsRowShown="0">
  <autoFilter ref="C6:V63" xr:uid="{4895D6A7-5724-49DD-9A0B-639106A8FF32}"/>
  <sortState xmlns:xlrd2="http://schemas.microsoft.com/office/spreadsheetml/2017/richdata2" ref="C7:V63">
    <sortCondition ref="C6:C63"/>
  </sortState>
  <tableColumns count="20">
    <tableColumn id="1" xr3:uid="{0B362017-B3B0-4EF8-89D5-EC23CFFA2163}" name="Name">
      <calculatedColumnFormula>_xlfn.CONCAT(D7," ",K7,", ",L7," ",M7," ",N7," ",V7)</calculatedColumnFormula>
    </tableColumn>
    <tableColumn id="2" xr3:uid="{28128DDC-22FA-4052-B633-2C73AF06FB33}" name="Value">
      <calculatedColumnFormula>_xlfn.CONCAT(E7,", ",F7,"P ",I7,"R ",G7)</calculatedColumnFormula>
    </tableColumn>
    <tableColumn id="3" xr3:uid="{1CF3EA18-A0A8-488E-826B-674F65A61E70}" name="Series"/>
    <tableColumn id="4" xr3:uid="{2CB0D2B3-7140-438D-BC47-315E701EE94F}" name="Positions"/>
    <tableColumn id="5" xr3:uid="{99E0FEE3-C703-49C5-8077-1663D540724F}" name="Gender"/>
    <tableColumn id="6" xr3:uid="{4806F216-D39A-480E-86C2-142838383397}" name="Pitch"/>
    <tableColumn id="7" xr3:uid="{E0DC77D4-0AFE-48E9-BC67-16D4BA133A43}" name="Rows"/>
    <tableColumn id="8" xr3:uid="{AE001F15-A698-476E-A92E-62D9A3B38703}" name="Orientation"/>
    <tableColumn id="9" xr3:uid="{0C5270BA-D341-4626-BF98-461D158A0219}" name="Mounting Type"/>
    <tableColumn id="10" xr3:uid="{5FF6EBC2-8D14-4C18-89D2-6DDA6D7E7EEE}" name="Voltage"/>
    <tableColumn id="11" xr3:uid="{6A5FBD58-DA20-4D16-9641-26A1B24B8AFF}" name="Current/pos"/>
    <tableColumn id="12" xr3:uid="{AFBD3A4D-F2B7-4D52-BFC8-3BE27A968ABF}" name="Contact Finish"/>
    <tableColumn id="13" xr3:uid="{FBBD9B22-7946-4A94-BB50-19A999951C6E}" name="MFG"/>
    <tableColumn id="14" xr3:uid="{2A4C2075-C29B-4638-B6E8-DC5BF100D3E2}" name="MFG PN"/>
    <tableColumn id="15" xr3:uid="{34A33F38-1A4B-4608-87C4-08719355ADFB}" name="Distributor"/>
    <tableColumn id="16" xr3:uid="{1C95495C-9A46-4138-89E8-383C2E056490}" name="Distributor Pn"/>
    <tableColumn id="17" xr3:uid="{B249DBEA-9210-4D09-A655-7A3089085817}" name="Datasheet"/>
    <tableColumn id="18" xr3:uid="{DE235784-21F1-404D-8B6C-B211764465AC}" name="Symbol"/>
    <tableColumn id="19" xr3:uid="{17D98E2E-8C00-492A-8336-56BF23F56F0C}" name="Footprint"/>
    <tableColumn id="20" xr3:uid="{725D0670-550A-4023-954D-2F75EC69B010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rawings-pdf.s3.amazonaws.com/1049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zoomScale="85" zoomScaleNormal="85" workbookViewId="0">
      <selection activeCell="F4" sqref="F4"/>
    </sheetView>
  </sheetViews>
  <sheetFormatPr defaultRowHeight="14.4" x14ac:dyDescent="0.3"/>
  <cols>
    <col min="3" max="3" width="41.77734375" bestFit="1" customWidth="1"/>
    <col min="4" max="4" width="7.6640625" customWidth="1"/>
    <col min="5" max="5" width="10.77734375" bestFit="1" customWidth="1"/>
    <col min="6" max="6" width="10.5546875" customWidth="1"/>
    <col min="7" max="7" width="9" customWidth="1"/>
    <col min="9" max="9" width="7.44140625" customWidth="1"/>
    <col min="10" max="10" width="12.5546875" customWidth="1"/>
    <col min="11" max="11" width="15.5546875" customWidth="1"/>
    <col min="12" max="12" width="9.44140625" customWidth="1"/>
    <col min="13" max="13" width="12.88671875" customWidth="1"/>
    <col min="14" max="14" width="14.88671875" customWidth="1"/>
    <col min="15" max="15" width="11.44140625" customWidth="1"/>
    <col min="16" max="16" width="21.33203125" bestFit="1" customWidth="1"/>
    <col min="17" max="17" width="11.88671875" customWidth="1"/>
    <col min="18" max="18" width="14.5546875" customWidth="1"/>
    <col min="19" max="19" width="11.6640625" customWidth="1"/>
    <col min="20" max="20" width="39.109375" bestFit="1" customWidth="1"/>
    <col min="21" max="21" width="25.5546875" customWidth="1"/>
    <col min="22" max="22" width="11" customWidth="1"/>
    <col min="29" max="29" width="15" bestFit="1" customWidth="1"/>
  </cols>
  <sheetData>
    <row r="1" spans="1:30" x14ac:dyDescent="0.3">
      <c r="B1" s="1"/>
      <c r="P1" s="1"/>
    </row>
    <row r="2" spans="1:30" x14ac:dyDescent="0.3">
      <c r="B2" t="s">
        <v>0</v>
      </c>
      <c r="C2">
        <f t="shared" ref="C2:V2" si="0">COUNTA(C7:C10001)</f>
        <v>57</v>
      </c>
      <c r="D2">
        <f t="shared" si="0"/>
        <v>57</v>
      </c>
      <c r="E2">
        <f t="shared" si="0"/>
        <v>57</v>
      </c>
      <c r="F2">
        <f t="shared" si="0"/>
        <v>57</v>
      </c>
      <c r="G2">
        <f t="shared" si="0"/>
        <v>57</v>
      </c>
      <c r="H2">
        <f t="shared" si="0"/>
        <v>57</v>
      </c>
      <c r="I2">
        <f t="shared" si="0"/>
        <v>57</v>
      </c>
      <c r="J2">
        <f t="shared" si="0"/>
        <v>57</v>
      </c>
      <c r="K2">
        <f t="shared" si="0"/>
        <v>57</v>
      </c>
      <c r="L2">
        <f t="shared" si="0"/>
        <v>57</v>
      </c>
      <c r="M2">
        <f t="shared" si="0"/>
        <v>57</v>
      </c>
      <c r="N2">
        <f t="shared" si="0"/>
        <v>57</v>
      </c>
      <c r="O2">
        <f t="shared" si="0"/>
        <v>57</v>
      </c>
      <c r="P2">
        <f t="shared" si="0"/>
        <v>57</v>
      </c>
      <c r="Q2">
        <f t="shared" si="0"/>
        <v>57</v>
      </c>
      <c r="R2">
        <f t="shared" si="0"/>
        <v>57</v>
      </c>
      <c r="S2">
        <f t="shared" si="0"/>
        <v>57</v>
      </c>
      <c r="T2">
        <f t="shared" si="0"/>
        <v>57</v>
      </c>
      <c r="U2">
        <f t="shared" si="0"/>
        <v>57</v>
      </c>
      <c r="V2">
        <f t="shared" si="0"/>
        <v>57</v>
      </c>
      <c r="AC2" t="s">
        <v>1</v>
      </c>
      <c r="AD2">
        <f>AVERAGE(Z7:Z10000)</f>
        <v>100</v>
      </c>
    </row>
    <row r="3" spans="1:30" x14ac:dyDescent="0.3">
      <c r="AC3" t="s">
        <v>2</v>
      </c>
      <c r="AD3">
        <f>MAX(C2:V2)</f>
        <v>57</v>
      </c>
    </row>
    <row r="4" spans="1:30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AC4" t="s">
        <v>4</v>
      </c>
      <c r="AD4">
        <f>SUM(AA7:AA10000)</f>
        <v>49</v>
      </c>
    </row>
    <row r="5" spans="1:30" x14ac:dyDescent="0.3">
      <c r="AC5" t="s">
        <v>5</v>
      </c>
      <c r="AD5">
        <f>COUNTIF(Z7:Z10000,"&lt;100")</f>
        <v>0</v>
      </c>
    </row>
    <row r="6" spans="1:30" x14ac:dyDescent="0.3">
      <c r="C6" t="s">
        <v>6</v>
      </c>
      <c r="D6" t="s">
        <v>7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Y6" t="s">
        <v>16</v>
      </c>
      <c r="Z6" t="s">
        <v>17</v>
      </c>
      <c r="AA6" t="s">
        <v>18</v>
      </c>
    </row>
    <row r="7" spans="1:30" x14ac:dyDescent="0.3">
      <c r="A7">
        <v>1</v>
      </c>
      <c r="C7" t="str">
        <f>_xlfn.CONCAT(D7," ",K7,", ",L7," ",M7," ",N7," ",V7)</f>
        <v>0.1” Hdr M, 2P 1R Male TH, 1000v 3A Gold  </v>
      </c>
      <c r="D7" t="str">
        <f>_xlfn.CONCAT(E7,", ",F7,"P ",I7,"R ",G7)</f>
        <v>0.1” Hdr M, 2P 1R Male</v>
      </c>
      <c r="E7" t="s">
        <v>46</v>
      </c>
      <c r="F7">
        <v>2</v>
      </c>
      <c r="G7" t="s">
        <v>31</v>
      </c>
      <c r="H7" t="s">
        <v>47</v>
      </c>
      <c r="I7">
        <v>1</v>
      </c>
      <c r="J7" t="s">
        <v>48</v>
      </c>
      <c r="K7" t="s">
        <v>34</v>
      </c>
      <c r="L7" t="s">
        <v>226</v>
      </c>
      <c r="M7" t="s">
        <v>50</v>
      </c>
      <c r="N7" t="s">
        <v>51</v>
      </c>
      <c r="O7" t="s">
        <v>200</v>
      </c>
      <c r="P7" t="s">
        <v>214</v>
      </c>
      <c r="Q7" t="s">
        <v>40</v>
      </c>
      <c r="R7" t="s">
        <v>215</v>
      </c>
      <c r="S7" t="s">
        <v>216</v>
      </c>
      <c r="T7" t="s">
        <v>43</v>
      </c>
      <c r="U7" t="s">
        <v>217</v>
      </c>
      <c r="V7" t="s">
        <v>45</v>
      </c>
      <c r="Y7">
        <f>COUNTBLANK(C7:V7)</f>
        <v>0</v>
      </c>
      <c r="Z7">
        <f>100*COUNTA(C7:V7)/$AD$7</f>
        <v>100</v>
      </c>
      <c r="AA7">
        <f>IF(Z7=100,1,0)</f>
        <v>1</v>
      </c>
      <c r="AC7" t="s">
        <v>19</v>
      </c>
      <c r="AD7">
        <f>SUM(C4:V4)</f>
        <v>20</v>
      </c>
    </row>
    <row r="8" spans="1:30" x14ac:dyDescent="0.3">
      <c r="A8">
        <v>2</v>
      </c>
      <c r="C8" t="str">
        <f>_xlfn.CONCAT(D8," ",K8,", ",L8," ",M8," ",N8," ",V8)</f>
        <v>0.1” Hdr M, 3P 1R Male TH, 250v 3A Gold  </v>
      </c>
      <c r="D8" t="str">
        <f>_xlfn.CONCAT(E8,", ",F8,"P ",I8,"R ",G8)</f>
        <v>0.1” Hdr M, 3P 1R Male</v>
      </c>
      <c r="E8" t="s">
        <v>46</v>
      </c>
      <c r="F8">
        <v>3</v>
      </c>
      <c r="G8" t="s">
        <v>31</v>
      </c>
      <c r="H8" t="s">
        <v>47</v>
      </c>
      <c r="I8">
        <v>1</v>
      </c>
      <c r="J8" t="s">
        <v>48</v>
      </c>
      <c r="K8" t="s">
        <v>34</v>
      </c>
      <c r="L8" t="s">
        <v>65</v>
      </c>
      <c r="M8" t="s">
        <v>50</v>
      </c>
      <c r="N8" t="s">
        <v>51</v>
      </c>
      <c r="O8" t="s">
        <v>219</v>
      </c>
      <c r="P8" t="s">
        <v>218</v>
      </c>
      <c r="Q8" t="s">
        <v>40</v>
      </c>
      <c r="R8" t="s">
        <v>221</v>
      </c>
      <c r="S8" t="s">
        <v>220</v>
      </c>
      <c r="T8" t="s">
        <v>222</v>
      </c>
      <c r="U8" t="s">
        <v>227</v>
      </c>
      <c r="V8" t="s">
        <v>45</v>
      </c>
      <c r="Y8">
        <f>COUNTBLANK(C8:V8)</f>
        <v>0</v>
      </c>
      <c r="Z8">
        <f>100*COUNTA(C8:V8)/$AD$7</f>
        <v>100</v>
      </c>
      <c r="AA8">
        <f>IF(Z8=100,1,0)</f>
        <v>1</v>
      </c>
    </row>
    <row r="9" spans="1:30" x14ac:dyDescent="0.3">
      <c r="A9">
        <v>3</v>
      </c>
      <c r="C9" t="str">
        <f>_xlfn.CONCAT(D9," ",K9,", ",L9," ",M9," ",N9," ",V9)</f>
        <v>0.1” Hdr M, 4P 1R Male TH, 250v 3A Gold  </v>
      </c>
      <c r="D9" t="str">
        <f>_xlfn.CONCAT(E9,", ",F9,"P ",I9,"R ",G9)</f>
        <v>0.1” Hdr M, 4P 1R Male</v>
      </c>
      <c r="E9" t="s">
        <v>46</v>
      </c>
      <c r="F9">
        <v>4</v>
      </c>
      <c r="G9" t="s">
        <v>31</v>
      </c>
      <c r="H9" t="s">
        <v>47</v>
      </c>
      <c r="I9">
        <v>1</v>
      </c>
      <c r="J9" t="s">
        <v>48</v>
      </c>
      <c r="K9" t="s">
        <v>34</v>
      </c>
      <c r="L9" t="s">
        <v>65</v>
      </c>
      <c r="M9" t="s">
        <v>50</v>
      </c>
      <c r="N9" t="s">
        <v>51</v>
      </c>
      <c r="O9" t="s">
        <v>219</v>
      </c>
      <c r="P9" t="s">
        <v>223</v>
      </c>
      <c r="Q9" t="s">
        <v>40</v>
      </c>
      <c r="R9" t="s">
        <v>224</v>
      </c>
      <c r="S9" t="s">
        <v>220</v>
      </c>
      <c r="T9" t="s">
        <v>225</v>
      </c>
      <c r="U9" t="s">
        <v>228</v>
      </c>
      <c r="V9" t="s">
        <v>45</v>
      </c>
      <c r="Y9">
        <f t="shared" ref="Y9:Y48" si="1">COUNTBLANK(C9:V9)</f>
        <v>0</v>
      </c>
      <c r="Z9">
        <f t="shared" ref="Z9:Z48" si="2">100*COUNTA(C9:V9)/$AD$7</f>
        <v>100</v>
      </c>
      <c r="AA9">
        <f t="shared" ref="AA9:AA48" si="3">IF(Z9=100,1,0)</f>
        <v>1</v>
      </c>
    </row>
    <row r="10" spans="1:30" x14ac:dyDescent="0.3">
      <c r="A10">
        <v>4</v>
      </c>
      <c r="C10" t="str">
        <f>_xlfn.CONCAT(D10," ",K10,", ",L10," ",M10," ",N10," ",V10)</f>
        <v>0.1” Hdr M, 5P 1R Male TH, 250v 3A Gold  </v>
      </c>
      <c r="D10" t="str">
        <f>_xlfn.CONCAT(E10,", ",F10,"P ",I10,"R ",G10)</f>
        <v>0.1” Hdr M, 5P 1R Male</v>
      </c>
      <c r="E10" t="s">
        <v>46</v>
      </c>
      <c r="F10">
        <v>5</v>
      </c>
      <c r="G10" t="s">
        <v>31</v>
      </c>
      <c r="H10" t="s">
        <v>47</v>
      </c>
      <c r="I10">
        <v>1</v>
      </c>
      <c r="J10" t="s">
        <v>48</v>
      </c>
      <c r="K10" t="s">
        <v>34</v>
      </c>
      <c r="L10" t="s">
        <v>65</v>
      </c>
      <c r="M10" t="s">
        <v>50</v>
      </c>
      <c r="N10" t="s">
        <v>51</v>
      </c>
      <c r="O10" t="s">
        <v>52</v>
      </c>
      <c r="P10" t="s">
        <v>229</v>
      </c>
      <c r="Q10" t="s">
        <v>40</v>
      </c>
      <c r="R10" t="s">
        <v>230</v>
      </c>
      <c r="S10" t="s">
        <v>55</v>
      </c>
      <c r="T10" t="s">
        <v>159</v>
      </c>
      <c r="U10" t="s">
        <v>231</v>
      </c>
      <c r="V10" t="s">
        <v>45</v>
      </c>
      <c r="Y10">
        <f t="shared" si="1"/>
        <v>0</v>
      </c>
      <c r="Z10">
        <f t="shared" si="2"/>
        <v>100</v>
      </c>
      <c r="AA10">
        <f t="shared" si="3"/>
        <v>1</v>
      </c>
    </row>
    <row r="11" spans="1:30" x14ac:dyDescent="0.3">
      <c r="A11">
        <v>5</v>
      </c>
      <c r="C11" t="str">
        <f>_xlfn.CONCAT(D11," ",K11,", ",L11," ",M11," ",N11," ",V11)</f>
        <v>0.1” Hdr M, 6P 1R Male TH, 250v 3A Gold  </v>
      </c>
      <c r="D11" t="str">
        <f>_xlfn.CONCAT(E11,", ",F11,"P ",I11,"R ",G11)</f>
        <v>0.1” Hdr M, 6P 1R Male</v>
      </c>
      <c r="E11" t="s">
        <v>46</v>
      </c>
      <c r="F11">
        <v>6</v>
      </c>
      <c r="G11" t="s">
        <v>31</v>
      </c>
      <c r="H11" t="s">
        <v>47</v>
      </c>
      <c r="I11">
        <v>1</v>
      </c>
      <c r="J11" t="s">
        <v>48</v>
      </c>
      <c r="K11" t="s">
        <v>34</v>
      </c>
      <c r="L11" t="s">
        <v>65</v>
      </c>
      <c r="M11" t="s">
        <v>50</v>
      </c>
      <c r="N11" t="s">
        <v>51</v>
      </c>
      <c r="O11" t="s">
        <v>219</v>
      </c>
      <c r="P11" t="s">
        <v>232</v>
      </c>
      <c r="Q11" t="s">
        <v>40</v>
      </c>
      <c r="R11" t="s">
        <v>233</v>
      </c>
      <c r="S11" t="s">
        <v>220</v>
      </c>
      <c r="T11" t="s">
        <v>234</v>
      </c>
      <c r="U11" t="s">
        <v>235</v>
      </c>
      <c r="V11" t="s">
        <v>45</v>
      </c>
      <c r="Y11">
        <f t="shared" si="1"/>
        <v>0</v>
      </c>
      <c r="Z11">
        <f t="shared" si="2"/>
        <v>100</v>
      </c>
      <c r="AA11">
        <f t="shared" si="3"/>
        <v>1</v>
      </c>
    </row>
    <row r="12" spans="1:30" x14ac:dyDescent="0.3">
      <c r="A12">
        <v>6</v>
      </c>
      <c r="C12" t="str">
        <f>_xlfn.CONCAT(D12," ",K12,", ",L12," ",M12," ",N12," ",V12)</f>
        <v>0.1” Hdr M, 7P 1R Male TH, 250v 3A Gold  </v>
      </c>
      <c r="D12" t="str">
        <f>_xlfn.CONCAT(E12,", ",F12,"P ",I12,"R ",G12)</f>
        <v>0.1” Hdr M, 7P 1R Male</v>
      </c>
      <c r="E12" t="s">
        <v>46</v>
      </c>
      <c r="F12">
        <v>7</v>
      </c>
      <c r="G12" t="s">
        <v>31</v>
      </c>
      <c r="H12" t="s">
        <v>47</v>
      </c>
      <c r="I12">
        <v>1</v>
      </c>
      <c r="J12" t="s">
        <v>48</v>
      </c>
      <c r="K12" t="s">
        <v>34</v>
      </c>
      <c r="L12" t="s">
        <v>65</v>
      </c>
      <c r="M12" t="s">
        <v>50</v>
      </c>
      <c r="N12" t="s">
        <v>51</v>
      </c>
      <c r="O12" t="s">
        <v>52</v>
      </c>
      <c r="P12" t="s">
        <v>236</v>
      </c>
      <c r="Q12" t="s">
        <v>40</v>
      </c>
      <c r="R12" t="s">
        <v>237</v>
      </c>
      <c r="S12" t="s">
        <v>55</v>
      </c>
      <c r="T12" t="s">
        <v>239</v>
      </c>
      <c r="U12" t="s">
        <v>238</v>
      </c>
      <c r="V12" t="s">
        <v>45</v>
      </c>
      <c r="Y12">
        <f t="shared" si="1"/>
        <v>0</v>
      </c>
      <c r="Z12">
        <f t="shared" si="2"/>
        <v>100</v>
      </c>
      <c r="AA12">
        <f t="shared" si="3"/>
        <v>1</v>
      </c>
    </row>
    <row r="13" spans="1:30" x14ac:dyDescent="0.3">
      <c r="A13">
        <v>7</v>
      </c>
      <c r="C13" t="str">
        <f>_xlfn.CONCAT(D13," ",K13,", ",L13," ",M13," ",N13," ",V13)</f>
        <v>0.1” Hdr M, 9P 1R Male TH, 110v 3A Gold  </v>
      </c>
      <c r="D13" t="str">
        <f>_xlfn.CONCAT(E13,", ",F13,"P ",I13,"R ",G13)</f>
        <v>0.1” Hdr M, 9P 1R Male</v>
      </c>
      <c r="E13" t="s">
        <v>46</v>
      </c>
      <c r="F13">
        <v>9</v>
      </c>
      <c r="G13" t="s">
        <v>31</v>
      </c>
      <c r="H13" t="s">
        <v>47</v>
      </c>
      <c r="I13">
        <v>1</v>
      </c>
      <c r="J13" t="s">
        <v>48</v>
      </c>
      <c r="K13" t="s">
        <v>34</v>
      </c>
      <c r="L13" t="s">
        <v>198</v>
      </c>
      <c r="M13" t="s">
        <v>50</v>
      </c>
      <c r="N13" t="s">
        <v>51</v>
      </c>
      <c r="O13" t="s">
        <v>200</v>
      </c>
      <c r="P13" t="s">
        <v>240</v>
      </c>
      <c r="Q13" t="s">
        <v>40</v>
      </c>
      <c r="R13" t="s">
        <v>241</v>
      </c>
      <c r="S13" t="s">
        <v>202</v>
      </c>
      <c r="T13" t="s">
        <v>242</v>
      </c>
      <c r="U13" t="s">
        <v>243</v>
      </c>
      <c r="V13" t="s">
        <v>45</v>
      </c>
      <c r="Y13">
        <f t="shared" si="1"/>
        <v>0</v>
      </c>
      <c r="Z13">
        <f t="shared" si="2"/>
        <v>100</v>
      </c>
      <c r="AA13">
        <f t="shared" si="3"/>
        <v>1</v>
      </c>
    </row>
    <row r="14" spans="1:30" x14ac:dyDescent="0.3">
      <c r="A14">
        <v>8</v>
      </c>
      <c r="C14" t="str">
        <f>_xlfn.CONCAT(D14," ",K14,", ",L14," ",M14," ",N14," ",V14)</f>
        <v>0.1” Hdr F, 6P 2R Female TH, 250v 3A Gold  </v>
      </c>
      <c r="D14" t="str">
        <f>_xlfn.CONCAT(E14,", ",F14,"P ",I14,"R ",G14)</f>
        <v>0.1” Hdr F, 6P 2R Female</v>
      </c>
      <c r="E14" t="s">
        <v>167</v>
      </c>
      <c r="F14">
        <v>6</v>
      </c>
      <c r="G14" t="s">
        <v>59</v>
      </c>
      <c r="H14" t="s">
        <v>47</v>
      </c>
      <c r="I14">
        <v>2</v>
      </c>
      <c r="J14" t="s">
        <v>48</v>
      </c>
      <c r="K14" t="s">
        <v>34</v>
      </c>
      <c r="L14" t="s">
        <v>65</v>
      </c>
      <c r="M14" t="s">
        <v>50</v>
      </c>
      <c r="N14" t="s">
        <v>51</v>
      </c>
      <c r="O14" t="s">
        <v>61</v>
      </c>
      <c r="P14" t="s">
        <v>171</v>
      </c>
      <c r="Q14" t="s">
        <v>40</v>
      </c>
      <c r="R14" t="s">
        <v>172</v>
      </c>
      <c r="S14" t="s">
        <v>173</v>
      </c>
      <c r="T14" t="s">
        <v>174</v>
      </c>
      <c r="U14" t="s">
        <v>175</v>
      </c>
      <c r="V14" t="s">
        <v>45</v>
      </c>
      <c r="Y14">
        <f t="shared" si="1"/>
        <v>0</v>
      </c>
      <c r="Z14">
        <f t="shared" si="2"/>
        <v>100</v>
      </c>
      <c r="AA14">
        <f t="shared" si="3"/>
        <v>1</v>
      </c>
    </row>
    <row r="15" spans="1:30" x14ac:dyDescent="0.3">
      <c r="A15">
        <v>9</v>
      </c>
      <c r="C15" t="str">
        <f>_xlfn.CONCAT(D15," ",K15,", ",L15," ",M15," ",N15," ",V15)</f>
        <v>0.1” Hdr M, 10P 1R Male TH, 110v 3A Gold  </v>
      </c>
      <c r="D15" t="str">
        <f>_xlfn.CONCAT(E15,", ",F15,"P ",I15,"R ",G15)</f>
        <v>0.1” Hdr M, 10P 1R Male</v>
      </c>
      <c r="E15" t="s">
        <v>46</v>
      </c>
      <c r="F15">
        <v>10</v>
      </c>
      <c r="G15" t="s">
        <v>31</v>
      </c>
      <c r="H15" t="s">
        <v>47</v>
      </c>
      <c r="I15">
        <v>1</v>
      </c>
      <c r="J15" t="s">
        <v>48</v>
      </c>
      <c r="K15" t="s">
        <v>34</v>
      </c>
      <c r="L15" t="s">
        <v>198</v>
      </c>
      <c r="M15" t="s">
        <v>50</v>
      </c>
      <c r="N15" t="s">
        <v>51</v>
      </c>
      <c r="O15" t="s">
        <v>200</v>
      </c>
      <c r="P15" t="s">
        <v>199</v>
      </c>
      <c r="Q15" t="s">
        <v>40</v>
      </c>
      <c r="R15" t="s">
        <v>201</v>
      </c>
      <c r="S15" t="s">
        <v>202</v>
      </c>
      <c r="T15" t="s">
        <v>203</v>
      </c>
      <c r="U15" t="s">
        <v>204</v>
      </c>
      <c r="V15" t="s">
        <v>45</v>
      </c>
      <c r="Y15">
        <f t="shared" si="1"/>
        <v>0</v>
      </c>
      <c r="Z15">
        <f t="shared" si="2"/>
        <v>100</v>
      </c>
      <c r="AA15">
        <f t="shared" si="3"/>
        <v>1</v>
      </c>
    </row>
    <row r="16" spans="1:30" x14ac:dyDescent="0.3">
      <c r="A16">
        <v>10</v>
      </c>
      <c r="C16" t="str">
        <f>_xlfn.CONCAT(D16," ",K16,", ",L16," ",M16," ",N16," ",V16)</f>
        <v>0.1” Hdr M, 6P 2R Male TH, 250v 3A Gold  </v>
      </c>
      <c r="D16" t="str">
        <f>_xlfn.CONCAT(E16,", ",F16,"P ",I16,"R ",G16)</f>
        <v>0.1” Hdr M, 6P 2R Male</v>
      </c>
      <c r="E16" t="s">
        <v>46</v>
      </c>
      <c r="F16">
        <v>6</v>
      </c>
      <c r="G16" t="s">
        <v>31</v>
      </c>
      <c r="H16" t="s">
        <v>47</v>
      </c>
      <c r="I16">
        <v>2</v>
      </c>
      <c r="J16" t="s">
        <v>48</v>
      </c>
      <c r="K16" t="s">
        <v>34</v>
      </c>
      <c r="L16" t="s">
        <v>65</v>
      </c>
      <c r="M16" t="s">
        <v>50</v>
      </c>
      <c r="N16" t="s">
        <v>51</v>
      </c>
      <c r="O16" t="s">
        <v>52</v>
      </c>
      <c r="P16" t="s">
        <v>168</v>
      </c>
      <c r="Q16" t="s">
        <v>40</v>
      </c>
      <c r="R16" t="s">
        <v>169</v>
      </c>
      <c r="S16" t="s">
        <v>170</v>
      </c>
      <c r="T16" t="s">
        <v>174</v>
      </c>
      <c r="U16" t="s">
        <v>176</v>
      </c>
      <c r="V16" t="s">
        <v>45</v>
      </c>
      <c r="Y16">
        <f t="shared" si="1"/>
        <v>0</v>
      </c>
      <c r="Z16">
        <f t="shared" si="2"/>
        <v>100</v>
      </c>
      <c r="AA16">
        <f t="shared" si="3"/>
        <v>1</v>
      </c>
    </row>
    <row r="17" spans="1:27" x14ac:dyDescent="0.3">
      <c r="A17">
        <v>11</v>
      </c>
      <c r="C17" t="str">
        <f>_xlfn.CONCAT(D17," ",K17,", ",L17," ",M17," ",N17," ",V17)</f>
        <v>0.1” Hdr M, 8P 1R Male TH, 250V 3A Gold  </v>
      </c>
      <c r="D17" t="str">
        <f>_xlfn.CONCAT(E17,", ",F17,"P ",I17,"R ",G17)</f>
        <v>0.1” Hdr M, 8P 1R Male</v>
      </c>
      <c r="E17" t="s">
        <v>46</v>
      </c>
      <c r="F17">
        <v>8</v>
      </c>
      <c r="G17" t="s">
        <v>31</v>
      </c>
      <c r="H17" t="s">
        <v>47</v>
      </c>
      <c r="I17">
        <v>1</v>
      </c>
      <c r="J17" t="s">
        <v>48</v>
      </c>
      <c r="K17" t="s">
        <v>34</v>
      </c>
      <c r="L17" t="s">
        <v>49</v>
      </c>
      <c r="M17" t="s">
        <v>50</v>
      </c>
      <c r="N17" t="s">
        <v>51</v>
      </c>
      <c r="O17" t="s">
        <v>52</v>
      </c>
      <c r="P17" t="s">
        <v>53</v>
      </c>
      <c r="Q17" t="s">
        <v>40</v>
      </c>
      <c r="R17" t="s">
        <v>54</v>
      </c>
      <c r="S17" t="s">
        <v>55</v>
      </c>
      <c r="T17" t="s">
        <v>56</v>
      </c>
      <c r="U17" t="s">
        <v>57</v>
      </c>
      <c r="V17" t="s">
        <v>45</v>
      </c>
      <c r="Y17">
        <f t="shared" si="1"/>
        <v>0</v>
      </c>
      <c r="Z17">
        <f t="shared" si="2"/>
        <v>100</v>
      </c>
      <c r="AA17">
        <f t="shared" si="3"/>
        <v>1</v>
      </c>
    </row>
    <row r="18" spans="1:27" x14ac:dyDescent="0.3">
      <c r="A18">
        <v>12</v>
      </c>
      <c r="C18" t="str">
        <f>_xlfn.CONCAT(D18," ",K18,", ",L18," ",M18," ",N18," ",V18)</f>
        <v>2mm Hdr F, 4P 2R Female TH, 150v 1A Gold  </v>
      </c>
      <c r="D18" t="str">
        <f>_xlfn.CONCAT(E18,", ",F18,"P ",I18,"R ",G18)</f>
        <v>2mm Hdr F, 4P 2R Female</v>
      </c>
      <c r="E18" t="s">
        <v>205</v>
      </c>
      <c r="F18">
        <v>4</v>
      </c>
      <c r="G18" t="s">
        <v>59</v>
      </c>
      <c r="H18" t="s">
        <v>206</v>
      </c>
      <c r="I18">
        <v>2</v>
      </c>
      <c r="J18" t="s">
        <v>48</v>
      </c>
      <c r="K18" t="s">
        <v>34</v>
      </c>
      <c r="L18" t="s">
        <v>211</v>
      </c>
      <c r="M18" t="s">
        <v>210</v>
      </c>
      <c r="N18" t="s">
        <v>51</v>
      </c>
      <c r="O18" t="s">
        <v>61</v>
      </c>
      <c r="P18" t="s">
        <v>207</v>
      </c>
      <c r="Q18" t="s">
        <v>40</v>
      </c>
      <c r="R18" t="s">
        <v>208</v>
      </c>
      <c r="S18" s="2" t="s">
        <v>209</v>
      </c>
      <c r="T18" t="s">
        <v>212</v>
      </c>
      <c r="U18" t="s">
        <v>213</v>
      </c>
      <c r="V18" t="s">
        <v>45</v>
      </c>
      <c r="Y18">
        <f t="shared" si="1"/>
        <v>0</v>
      </c>
      <c r="Z18">
        <f t="shared" si="2"/>
        <v>100</v>
      </c>
      <c r="AA18">
        <f t="shared" si="3"/>
        <v>1</v>
      </c>
    </row>
    <row r="19" spans="1:27" x14ac:dyDescent="0.3">
      <c r="A19">
        <v>13</v>
      </c>
      <c r="C19" t="str">
        <f>_xlfn.CONCAT(D19," ",K19,", ",L19," ",M19," ",N19," ",V19)</f>
        <v>KK-2.54, 5P 1R Female TH, 250v 2.5A Tin Keyed</v>
      </c>
      <c r="D19" t="str">
        <f>_xlfn.CONCAT(E19,", ",F19,"P ",I19,"R ",G19)</f>
        <v>KK-2.54, 5P 1R Female</v>
      </c>
      <c r="E19" t="s">
        <v>152</v>
      </c>
      <c r="F19">
        <v>5</v>
      </c>
      <c r="G19" t="s">
        <v>59</v>
      </c>
      <c r="H19" t="s">
        <v>47</v>
      </c>
      <c r="I19">
        <v>1</v>
      </c>
      <c r="J19" t="s">
        <v>48</v>
      </c>
      <c r="K19" t="s">
        <v>34</v>
      </c>
      <c r="L19" t="s">
        <v>65</v>
      </c>
      <c r="M19" t="s">
        <v>160</v>
      </c>
      <c r="N19" t="s">
        <v>37</v>
      </c>
      <c r="O19" t="s">
        <v>38</v>
      </c>
      <c r="P19">
        <v>22022055</v>
      </c>
      <c r="Q19" t="s">
        <v>40</v>
      </c>
      <c r="R19" t="s">
        <v>161</v>
      </c>
      <c r="S19" t="s">
        <v>162</v>
      </c>
      <c r="T19" t="s">
        <v>159</v>
      </c>
      <c r="U19" t="s">
        <v>164</v>
      </c>
      <c r="V19" t="s">
        <v>60</v>
      </c>
      <c r="Y19">
        <f t="shared" si="1"/>
        <v>0</v>
      </c>
      <c r="Z19">
        <f t="shared" si="2"/>
        <v>100</v>
      </c>
      <c r="AA19">
        <f t="shared" si="3"/>
        <v>1</v>
      </c>
    </row>
    <row r="20" spans="1:27" x14ac:dyDescent="0.3">
      <c r="A20">
        <v>14</v>
      </c>
      <c r="C20" t="str">
        <f>_xlfn.CONCAT(D20," ",K20,", ",L20," ",M20," ",N20," ",V20)</f>
        <v>KK-2.54, 5P 1R Female TH, 250v 2.5A Tin Keyed</v>
      </c>
      <c r="D20" t="str">
        <f>_xlfn.CONCAT(E20,", ",F20,"P ",I20,"R ",G20)</f>
        <v>KK-2.54, 5P 1R Female</v>
      </c>
      <c r="E20" t="s">
        <v>152</v>
      </c>
      <c r="F20">
        <v>5</v>
      </c>
      <c r="G20" t="s">
        <v>59</v>
      </c>
      <c r="H20" t="s">
        <v>47</v>
      </c>
      <c r="I20">
        <v>1</v>
      </c>
      <c r="J20" t="s">
        <v>33</v>
      </c>
      <c r="K20" t="s">
        <v>34</v>
      </c>
      <c r="L20" t="s">
        <v>65</v>
      </c>
      <c r="M20" t="s">
        <v>160</v>
      </c>
      <c r="N20" t="s">
        <v>37</v>
      </c>
      <c r="O20" t="s">
        <v>38</v>
      </c>
      <c r="P20">
        <v>22152056</v>
      </c>
      <c r="Q20" t="s">
        <v>40</v>
      </c>
      <c r="R20" t="s">
        <v>158</v>
      </c>
      <c r="S20" t="s">
        <v>156</v>
      </c>
      <c r="T20" t="s">
        <v>159</v>
      </c>
      <c r="U20" t="s">
        <v>165</v>
      </c>
      <c r="V20" t="s">
        <v>60</v>
      </c>
      <c r="Y20">
        <f t="shared" si="1"/>
        <v>0</v>
      </c>
      <c r="Z20">
        <f t="shared" si="2"/>
        <v>100</v>
      </c>
      <c r="AA20">
        <f t="shared" si="3"/>
        <v>1</v>
      </c>
    </row>
    <row r="21" spans="1:27" x14ac:dyDescent="0.3">
      <c r="A21">
        <v>15</v>
      </c>
      <c r="C21" t="str">
        <f>_xlfn.CONCAT(D21," ",K21,", ",L21," ",M21," ",N21," ",V21)</f>
        <v>KK-2.54, 5P 1R Male TH, 250v 2.5A Tin Keyed</v>
      </c>
      <c r="D21" t="str">
        <f>_xlfn.CONCAT(E21,", ",F21,"P ",I21,"R ",G21)</f>
        <v>KK-2.54, 5P 1R Male</v>
      </c>
      <c r="E21" t="s">
        <v>152</v>
      </c>
      <c r="F21">
        <v>5</v>
      </c>
      <c r="G21" t="s">
        <v>31</v>
      </c>
      <c r="H21" t="s">
        <v>47</v>
      </c>
      <c r="I21">
        <v>1</v>
      </c>
      <c r="J21" t="s">
        <v>48</v>
      </c>
      <c r="K21" t="s">
        <v>34</v>
      </c>
      <c r="L21" t="s">
        <v>65</v>
      </c>
      <c r="M21" t="s">
        <v>160</v>
      </c>
      <c r="N21" t="s">
        <v>37</v>
      </c>
      <c r="O21" t="s">
        <v>38</v>
      </c>
      <c r="P21">
        <v>22232051</v>
      </c>
      <c r="Q21" t="s">
        <v>40</v>
      </c>
      <c r="R21" t="s">
        <v>153</v>
      </c>
      <c r="S21" t="s">
        <v>154</v>
      </c>
      <c r="T21" t="s">
        <v>159</v>
      </c>
      <c r="U21" t="s">
        <v>163</v>
      </c>
      <c r="V21" t="s">
        <v>60</v>
      </c>
      <c r="Y21">
        <f t="shared" si="1"/>
        <v>0</v>
      </c>
      <c r="Z21">
        <f t="shared" si="2"/>
        <v>100</v>
      </c>
      <c r="AA21">
        <f t="shared" si="3"/>
        <v>1</v>
      </c>
    </row>
    <row r="22" spans="1:27" x14ac:dyDescent="0.3">
      <c r="A22">
        <v>16</v>
      </c>
      <c r="C22" t="str">
        <f>_xlfn.CONCAT(D22," ",K22,", ",L22," ",M22," ",N22," ",V22)</f>
        <v>KK-2.54, 5P 1R Male TH, 250v 2.5A Tin Keyed</v>
      </c>
      <c r="D22" t="str">
        <f>_xlfn.CONCAT(E22,", ",F22,"P ",I22,"R ",G22)</f>
        <v>KK-2.54, 5P 1R Male</v>
      </c>
      <c r="E22" t="s">
        <v>152</v>
      </c>
      <c r="F22">
        <v>5</v>
      </c>
      <c r="G22" t="s">
        <v>31</v>
      </c>
      <c r="H22" t="s">
        <v>47</v>
      </c>
      <c r="I22">
        <v>1</v>
      </c>
      <c r="J22" t="s">
        <v>33</v>
      </c>
      <c r="K22" t="s">
        <v>34</v>
      </c>
      <c r="L22" t="s">
        <v>65</v>
      </c>
      <c r="M22" t="s">
        <v>160</v>
      </c>
      <c r="N22" t="s">
        <v>37</v>
      </c>
      <c r="O22" t="s">
        <v>38</v>
      </c>
      <c r="P22">
        <v>22053051</v>
      </c>
      <c r="Q22" t="s">
        <v>40</v>
      </c>
      <c r="R22" t="s">
        <v>157</v>
      </c>
      <c r="S22" t="s">
        <v>155</v>
      </c>
      <c r="T22" t="s">
        <v>159</v>
      </c>
      <c r="U22" t="s">
        <v>166</v>
      </c>
      <c r="V22" t="s">
        <v>60</v>
      </c>
      <c r="Y22">
        <f t="shared" si="1"/>
        <v>0</v>
      </c>
      <c r="Z22">
        <f t="shared" si="2"/>
        <v>100</v>
      </c>
      <c r="AA22">
        <f t="shared" si="3"/>
        <v>1</v>
      </c>
    </row>
    <row r="23" spans="1:27" x14ac:dyDescent="0.3">
      <c r="A23">
        <v>17</v>
      </c>
      <c r="C23" t="str">
        <f>_xlfn.CONCAT(D23," ",K23,", ",L23," ",M23," ",N23," ",V23)</f>
        <v>MicroFit 3.0, 2P 2R Male TH, 600v 8A Tin  </v>
      </c>
      <c r="D23" t="str">
        <f>_xlfn.CONCAT(E23,", ",F23,"P ",I23,"R ",G23)</f>
        <v>MicroFit 3.0, 2P 2R Male</v>
      </c>
      <c r="E23" t="s">
        <v>30</v>
      </c>
      <c r="F23">
        <v>2</v>
      </c>
      <c r="G23" t="s">
        <v>31</v>
      </c>
      <c r="H23" t="s">
        <v>32</v>
      </c>
      <c r="I23">
        <v>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 t="s">
        <v>42</v>
      </c>
      <c r="T23" t="s">
        <v>43</v>
      </c>
      <c r="U23" t="s">
        <v>44</v>
      </c>
      <c r="V23" t="s">
        <v>45</v>
      </c>
      <c r="Y23">
        <f t="shared" si="1"/>
        <v>0</v>
      </c>
      <c r="Z23">
        <f t="shared" si="2"/>
        <v>100</v>
      </c>
      <c r="AA23">
        <f t="shared" si="3"/>
        <v>1</v>
      </c>
    </row>
    <row r="24" spans="1:27" x14ac:dyDescent="0.3">
      <c r="A24">
        <v>18</v>
      </c>
      <c r="C24" t="str">
        <f>_xlfn.CONCAT(D24," ",K24,", ",L24," ",M24," ",N24," ",V24)</f>
        <v>SBH11, 10P 2R Male SMD, 250v 3A Gold NoFP</v>
      </c>
      <c r="D24" t="str">
        <f>_xlfn.CONCAT(E24,", ",F24,"P ",I24,"R ",G24)</f>
        <v>SBH11, 10P 2R Male</v>
      </c>
      <c r="E24" t="s">
        <v>96</v>
      </c>
      <c r="F24">
        <v>10</v>
      </c>
      <c r="G24" t="s">
        <v>31</v>
      </c>
      <c r="H24" t="s">
        <v>47</v>
      </c>
      <c r="I24">
        <v>2</v>
      </c>
      <c r="J24" t="s">
        <v>48</v>
      </c>
      <c r="K24" t="s">
        <v>100</v>
      </c>
      <c r="L24" t="s">
        <v>65</v>
      </c>
      <c r="M24" t="s">
        <v>50</v>
      </c>
      <c r="N24" t="s">
        <v>51</v>
      </c>
      <c r="O24" t="s">
        <v>61</v>
      </c>
      <c r="P24" t="s">
        <v>105</v>
      </c>
      <c r="Q24" t="s">
        <v>40</v>
      </c>
      <c r="R24" t="s">
        <v>106</v>
      </c>
      <c r="S24" t="s">
        <v>99</v>
      </c>
      <c r="T24" t="s">
        <v>179</v>
      </c>
      <c r="U24" t="s">
        <v>150</v>
      </c>
      <c r="V24" t="s">
        <v>151</v>
      </c>
      <c r="Y24">
        <f t="shared" si="1"/>
        <v>0</v>
      </c>
      <c r="Z24">
        <f t="shared" si="2"/>
        <v>100</v>
      </c>
      <c r="AA24">
        <f t="shared" si="3"/>
        <v>1</v>
      </c>
    </row>
    <row r="25" spans="1:27" x14ac:dyDescent="0.3">
      <c r="A25">
        <v>19</v>
      </c>
      <c r="C25" t="str">
        <f>_xlfn.CONCAT(D25," ",K25,", ",L25," ",M25," ",N25," ",V25)</f>
        <v>SBH11, 10P 2R Male TH, 250v 3A Gold Keyed</v>
      </c>
      <c r="D25" t="str">
        <f>_xlfn.CONCAT(E25,", ",F25,"P ",I25,"R ",G25)</f>
        <v>SBH11, 10P 2R Male</v>
      </c>
      <c r="E25" t="s">
        <v>96</v>
      </c>
      <c r="F25">
        <v>10</v>
      </c>
      <c r="G25" t="s">
        <v>31</v>
      </c>
      <c r="H25" t="s">
        <v>47</v>
      </c>
      <c r="I25">
        <v>2</v>
      </c>
      <c r="J25" t="s">
        <v>48</v>
      </c>
      <c r="K25" t="s">
        <v>34</v>
      </c>
      <c r="L25" t="s">
        <v>65</v>
      </c>
      <c r="M25" t="s">
        <v>50</v>
      </c>
      <c r="N25" t="s">
        <v>51</v>
      </c>
      <c r="O25" t="s">
        <v>61</v>
      </c>
      <c r="P25" t="s">
        <v>101</v>
      </c>
      <c r="Q25" t="s">
        <v>40</v>
      </c>
      <c r="R25" t="s">
        <v>102</v>
      </c>
      <c r="S25" t="s">
        <v>99</v>
      </c>
      <c r="T25" t="s">
        <v>179</v>
      </c>
      <c r="U25" t="s">
        <v>178</v>
      </c>
      <c r="V25" t="s">
        <v>60</v>
      </c>
      <c r="Y25">
        <f t="shared" si="1"/>
        <v>0</v>
      </c>
      <c r="Z25">
        <f t="shared" si="2"/>
        <v>100</v>
      </c>
      <c r="AA25">
        <f t="shared" si="3"/>
        <v>1</v>
      </c>
    </row>
    <row r="26" spans="1:27" x14ac:dyDescent="0.3">
      <c r="A26">
        <v>20</v>
      </c>
      <c r="C26" t="str">
        <f>_xlfn.CONCAT(D26," ",K26,", ",L26," ",M26," ",N26," ",V26)</f>
        <v>SBH11, 10P 2R Male TH, 250v 3A Gold NoFP</v>
      </c>
      <c r="D26" t="str">
        <f>_xlfn.CONCAT(E26,", ",F26,"P ",I26,"R ",G26)</f>
        <v>SBH11, 10P 2R Male</v>
      </c>
      <c r="E26" t="s">
        <v>96</v>
      </c>
      <c r="F26">
        <v>10</v>
      </c>
      <c r="G26" t="s">
        <v>31</v>
      </c>
      <c r="H26" t="s">
        <v>47</v>
      </c>
      <c r="I26">
        <v>2</v>
      </c>
      <c r="J26" t="s">
        <v>33</v>
      </c>
      <c r="K26" t="s">
        <v>34</v>
      </c>
      <c r="L26" t="s">
        <v>65</v>
      </c>
      <c r="M26" t="s">
        <v>50</v>
      </c>
      <c r="N26" t="s">
        <v>51</v>
      </c>
      <c r="O26" t="s">
        <v>61</v>
      </c>
      <c r="P26" t="s">
        <v>104</v>
      </c>
      <c r="Q26" t="s">
        <v>40</v>
      </c>
      <c r="R26" t="s">
        <v>103</v>
      </c>
      <c r="S26" t="s">
        <v>99</v>
      </c>
      <c r="T26" t="s">
        <v>179</v>
      </c>
      <c r="U26" t="s">
        <v>150</v>
      </c>
      <c r="V26" t="s">
        <v>151</v>
      </c>
      <c r="Y26">
        <f t="shared" si="1"/>
        <v>0</v>
      </c>
      <c r="Z26">
        <f t="shared" si="2"/>
        <v>100</v>
      </c>
      <c r="AA26">
        <f t="shared" si="3"/>
        <v>1</v>
      </c>
    </row>
    <row r="27" spans="1:27" x14ac:dyDescent="0.3">
      <c r="A27">
        <v>21</v>
      </c>
      <c r="C27" t="str">
        <f>_xlfn.CONCAT(D27," ",K27,", ",L27," ",M27," ",N27," ",V27)</f>
        <v>SBH11, 14P 2R Male SMD, 250v 3A Gold NoFP</v>
      </c>
      <c r="D27" t="str">
        <f>_xlfn.CONCAT(E27,", ",F27,"P ",I27,"R ",G27)</f>
        <v>SBH11, 14P 2R Male</v>
      </c>
      <c r="E27" t="s">
        <v>96</v>
      </c>
      <c r="F27">
        <v>14</v>
      </c>
      <c r="G27" t="s">
        <v>31</v>
      </c>
      <c r="H27" t="s">
        <v>47</v>
      </c>
      <c r="I27">
        <v>2</v>
      </c>
      <c r="J27" t="s">
        <v>48</v>
      </c>
      <c r="K27" t="s">
        <v>100</v>
      </c>
      <c r="L27" t="s">
        <v>65</v>
      </c>
      <c r="M27" t="s">
        <v>50</v>
      </c>
      <c r="N27" t="s">
        <v>51</v>
      </c>
      <c r="O27" t="s">
        <v>61</v>
      </c>
      <c r="P27" t="s">
        <v>111</v>
      </c>
      <c r="Q27" t="s">
        <v>40</v>
      </c>
      <c r="R27" t="s">
        <v>112</v>
      </c>
      <c r="S27" t="s">
        <v>99</v>
      </c>
      <c r="T27" t="s">
        <v>180</v>
      </c>
      <c r="U27" t="s">
        <v>150</v>
      </c>
      <c r="V27" t="s">
        <v>151</v>
      </c>
      <c r="Y27">
        <f t="shared" si="1"/>
        <v>0</v>
      </c>
      <c r="Z27">
        <f t="shared" si="2"/>
        <v>100</v>
      </c>
      <c r="AA27">
        <f t="shared" si="3"/>
        <v>1</v>
      </c>
    </row>
    <row r="28" spans="1:27" x14ac:dyDescent="0.3">
      <c r="A28">
        <v>22</v>
      </c>
      <c r="C28" t="str">
        <f>_xlfn.CONCAT(D28," ",K28,", ",L28," ",M28," ",N28," ",V28)</f>
        <v>SBH11, 14P 2R Male TH, 250v 3A Gold NoFP</v>
      </c>
      <c r="D28" t="str">
        <f>_xlfn.CONCAT(E28,", ",F28,"P ",I28,"R ",G28)</f>
        <v>SBH11, 14P 2R Male</v>
      </c>
      <c r="E28" t="s">
        <v>96</v>
      </c>
      <c r="F28">
        <v>14</v>
      </c>
      <c r="G28" t="s">
        <v>31</v>
      </c>
      <c r="H28" t="s">
        <v>47</v>
      </c>
      <c r="I28">
        <v>2</v>
      </c>
      <c r="J28" t="s">
        <v>48</v>
      </c>
      <c r="K28" t="s">
        <v>34</v>
      </c>
      <c r="L28" t="s">
        <v>65</v>
      </c>
      <c r="M28" t="s">
        <v>50</v>
      </c>
      <c r="N28" t="s">
        <v>51</v>
      </c>
      <c r="O28" t="s">
        <v>61</v>
      </c>
      <c r="P28" t="s">
        <v>107</v>
      </c>
      <c r="Q28" t="s">
        <v>40</v>
      </c>
      <c r="R28" t="s">
        <v>108</v>
      </c>
      <c r="S28" t="s">
        <v>99</v>
      </c>
      <c r="T28" t="s">
        <v>180</v>
      </c>
      <c r="U28" t="s">
        <v>150</v>
      </c>
      <c r="V28" t="s">
        <v>151</v>
      </c>
      <c r="Y28">
        <f t="shared" si="1"/>
        <v>0</v>
      </c>
      <c r="Z28">
        <f t="shared" si="2"/>
        <v>100</v>
      </c>
      <c r="AA28">
        <f t="shared" si="3"/>
        <v>1</v>
      </c>
    </row>
    <row r="29" spans="1:27" x14ac:dyDescent="0.3">
      <c r="A29">
        <v>23</v>
      </c>
      <c r="C29" t="str">
        <f>_xlfn.CONCAT(D29," ",K29,", ",L29," ",M29," ",N29," ",V29)</f>
        <v>SBH11, 14P 2R Male TH, 250v 3A Gold NoFP</v>
      </c>
      <c r="D29" t="str">
        <f>_xlfn.CONCAT(E29,", ",F29,"P ",I29,"R ",G29)</f>
        <v>SBH11, 14P 2R Male</v>
      </c>
      <c r="E29" t="s">
        <v>96</v>
      </c>
      <c r="F29">
        <v>14</v>
      </c>
      <c r="G29" t="s">
        <v>31</v>
      </c>
      <c r="H29" t="s">
        <v>47</v>
      </c>
      <c r="I29">
        <v>2</v>
      </c>
      <c r="J29" t="s">
        <v>33</v>
      </c>
      <c r="K29" t="s">
        <v>34</v>
      </c>
      <c r="L29" t="s">
        <v>65</v>
      </c>
      <c r="M29" t="s">
        <v>50</v>
      </c>
      <c r="N29" t="s">
        <v>51</v>
      </c>
      <c r="O29" t="s">
        <v>61</v>
      </c>
      <c r="P29" t="s">
        <v>109</v>
      </c>
      <c r="Q29" t="s">
        <v>40</v>
      </c>
      <c r="R29" t="s">
        <v>110</v>
      </c>
      <c r="S29" t="s">
        <v>99</v>
      </c>
      <c r="T29" t="s">
        <v>180</v>
      </c>
      <c r="U29" t="s">
        <v>150</v>
      </c>
      <c r="V29" t="s">
        <v>151</v>
      </c>
      <c r="Y29">
        <f t="shared" si="1"/>
        <v>0</v>
      </c>
      <c r="Z29">
        <f t="shared" si="2"/>
        <v>100</v>
      </c>
      <c r="AA29">
        <f t="shared" si="3"/>
        <v>1</v>
      </c>
    </row>
    <row r="30" spans="1:27" x14ac:dyDescent="0.3">
      <c r="A30">
        <v>24</v>
      </c>
      <c r="C30" t="str">
        <f>_xlfn.CONCAT(D30," ",K30,", ",L30," ",M30," ",N30," ",V30)</f>
        <v>SBH11, 16P 2R Male SMD, 250v 3A Gold NoFP</v>
      </c>
      <c r="D30" t="str">
        <f>_xlfn.CONCAT(E30,", ",F30,"P ",I30,"R ",G30)</f>
        <v>SBH11, 16P 2R Male</v>
      </c>
      <c r="E30" t="s">
        <v>96</v>
      </c>
      <c r="F30">
        <v>16</v>
      </c>
      <c r="G30" t="s">
        <v>31</v>
      </c>
      <c r="H30" t="s">
        <v>47</v>
      </c>
      <c r="I30">
        <v>2</v>
      </c>
      <c r="J30" t="s">
        <v>48</v>
      </c>
      <c r="K30" t="s">
        <v>100</v>
      </c>
      <c r="L30" t="s">
        <v>65</v>
      </c>
      <c r="M30" t="s">
        <v>50</v>
      </c>
      <c r="N30" t="s">
        <v>51</v>
      </c>
      <c r="O30" t="s">
        <v>61</v>
      </c>
      <c r="P30" t="s">
        <v>115</v>
      </c>
      <c r="Q30" t="s">
        <v>40</v>
      </c>
      <c r="R30" t="s">
        <v>116</v>
      </c>
      <c r="S30" t="s">
        <v>99</v>
      </c>
      <c r="T30" t="s">
        <v>181</v>
      </c>
      <c r="U30" t="s">
        <v>150</v>
      </c>
      <c r="V30" t="s">
        <v>151</v>
      </c>
      <c r="Y30">
        <f t="shared" si="1"/>
        <v>0</v>
      </c>
      <c r="Z30">
        <f t="shared" si="2"/>
        <v>100</v>
      </c>
      <c r="AA30">
        <f t="shared" si="3"/>
        <v>1</v>
      </c>
    </row>
    <row r="31" spans="1:27" x14ac:dyDescent="0.3">
      <c r="A31">
        <v>25</v>
      </c>
      <c r="C31" t="str">
        <f>_xlfn.CONCAT(D31," ",K31,", ",L31," ",M31," ",N31," ",V31)</f>
        <v>SBH11, 16P 2R Male TH, 250v 3A Gold NoFP</v>
      </c>
      <c r="D31" t="str">
        <f>_xlfn.CONCAT(E31,", ",F31,"P ",I31,"R ",G31)</f>
        <v>SBH11, 16P 2R Male</v>
      </c>
      <c r="E31" t="s">
        <v>96</v>
      </c>
      <c r="F31">
        <v>16</v>
      </c>
      <c r="G31" t="s">
        <v>31</v>
      </c>
      <c r="H31" t="s">
        <v>47</v>
      </c>
      <c r="I31">
        <v>2</v>
      </c>
      <c r="J31" t="s">
        <v>48</v>
      </c>
      <c r="K31" t="s">
        <v>34</v>
      </c>
      <c r="L31" t="s">
        <v>65</v>
      </c>
      <c r="M31" t="s">
        <v>50</v>
      </c>
      <c r="N31" t="s">
        <v>51</v>
      </c>
      <c r="O31" t="s">
        <v>61</v>
      </c>
      <c r="P31" t="s">
        <v>113</v>
      </c>
      <c r="Q31" t="s">
        <v>40</v>
      </c>
      <c r="R31" t="s">
        <v>114</v>
      </c>
      <c r="S31" t="s">
        <v>99</v>
      </c>
      <c r="T31" t="s">
        <v>181</v>
      </c>
      <c r="U31" t="s">
        <v>150</v>
      </c>
      <c r="V31" t="s">
        <v>151</v>
      </c>
      <c r="Y31">
        <f t="shared" si="1"/>
        <v>0</v>
      </c>
      <c r="Z31">
        <f t="shared" si="2"/>
        <v>100</v>
      </c>
      <c r="AA31">
        <f t="shared" si="3"/>
        <v>1</v>
      </c>
    </row>
    <row r="32" spans="1:27" x14ac:dyDescent="0.3">
      <c r="A32">
        <v>26</v>
      </c>
      <c r="C32" t="str">
        <f>_xlfn.CONCAT(D32," ",K32,", ",L32," ",M32," ",N32," ",V32)</f>
        <v>SBH11, 16P 2R Male TH, 250v 3A Gold NoFP</v>
      </c>
      <c r="D32" t="str">
        <f>_xlfn.CONCAT(E32,", ",F32,"P ",I32,"R ",G32)</f>
        <v>SBH11, 16P 2R Male</v>
      </c>
      <c r="E32" t="s">
        <v>96</v>
      </c>
      <c r="F32">
        <v>16</v>
      </c>
      <c r="G32" t="s">
        <v>31</v>
      </c>
      <c r="H32" t="s">
        <v>47</v>
      </c>
      <c r="I32">
        <v>2</v>
      </c>
      <c r="J32" t="s">
        <v>33</v>
      </c>
      <c r="K32" t="s">
        <v>34</v>
      </c>
      <c r="L32" t="s">
        <v>65</v>
      </c>
      <c r="M32" t="s">
        <v>50</v>
      </c>
      <c r="N32" t="s">
        <v>51</v>
      </c>
      <c r="O32" t="s">
        <v>61</v>
      </c>
      <c r="P32" t="s">
        <v>117</v>
      </c>
      <c r="Q32" t="s">
        <v>40</v>
      </c>
      <c r="R32" t="s">
        <v>118</v>
      </c>
      <c r="S32" t="s">
        <v>99</v>
      </c>
      <c r="T32" t="s">
        <v>181</v>
      </c>
      <c r="U32" t="s">
        <v>150</v>
      </c>
      <c r="V32" t="s">
        <v>151</v>
      </c>
      <c r="Y32">
        <f t="shared" si="1"/>
        <v>0</v>
      </c>
      <c r="Z32">
        <f t="shared" si="2"/>
        <v>100</v>
      </c>
      <c r="AA32">
        <f t="shared" si="3"/>
        <v>1</v>
      </c>
    </row>
    <row r="33" spans="1:27" x14ac:dyDescent="0.3">
      <c r="A33">
        <v>27</v>
      </c>
      <c r="C33" t="str">
        <f>_xlfn.CONCAT(D33," ",K33,", ",L33," ",M33," ",N33," ",V33)</f>
        <v>SBH11, 20P 2R Male SMD, 250v 3A Gold NoFP</v>
      </c>
      <c r="D33" t="str">
        <f>_xlfn.CONCAT(E33,", ",F33,"P ",I33,"R ",G33)</f>
        <v>SBH11, 20P 2R Male</v>
      </c>
      <c r="E33" t="s">
        <v>96</v>
      </c>
      <c r="F33">
        <v>20</v>
      </c>
      <c r="G33" t="s">
        <v>31</v>
      </c>
      <c r="H33" t="s">
        <v>47</v>
      </c>
      <c r="I33">
        <v>2</v>
      </c>
      <c r="J33" t="s">
        <v>48</v>
      </c>
      <c r="K33" t="s">
        <v>100</v>
      </c>
      <c r="L33" t="s">
        <v>65</v>
      </c>
      <c r="M33" t="s">
        <v>50</v>
      </c>
      <c r="N33" t="s">
        <v>51</v>
      </c>
      <c r="O33" t="s">
        <v>61</v>
      </c>
      <c r="P33" t="s">
        <v>123</v>
      </c>
      <c r="Q33" t="s">
        <v>40</v>
      </c>
      <c r="R33" t="s">
        <v>124</v>
      </c>
      <c r="S33" t="s">
        <v>99</v>
      </c>
      <c r="T33" t="s">
        <v>182</v>
      </c>
      <c r="U33" t="s">
        <v>150</v>
      </c>
      <c r="V33" t="s">
        <v>151</v>
      </c>
      <c r="Y33">
        <f t="shared" si="1"/>
        <v>0</v>
      </c>
      <c r="Z33">
        <f t="shared" si="2"/>
        <v>100</v>
      </c>
      <c r="AA33">
        <f t="shared" si="3"/>
        <v>1</v>
      </c>
    </row>
    <row r="34" spans="1:27" x14ac:dyDescent="0.3">
      <c r="A34">
        <v>28</v>
      </c>
      <c r="C34" t="str">
        <f>_xlfn.CONCAT(D34," ",K34,", ",L34," ",M34," ",N34," ",V34)</f>
        <v>SBH11, 20P 2R Male TH, 250v 3A Gold NoFP</v>
      </c>
      <c r="D34" t="str">
        <f>_xlfn.CONCAT(E34,", ",F34,"P ",I34,"R ",G34)</f>
        <v>SBH11, 20P 2R Male</v>
      </c>
      <c r="E34" t="s">
        <v>96</v>
      </c>
      <c r="F34">
        <v>20</v>
      </c>
      <c r="G34" t="s">
        <v>31</v>
      </c>
      <c r="H34" t="s">
        <v>47</v>
      </c>
      <c r="I34">
        <v>2</v>
      </c>
      <c r="J34" t="s">
        <v>48</v>
      </c>
      <c r="K34" t="s">
        <v>34</v>
      </c>
      <c r="L34" t="s">
        <v>65</v>
      </c>
      <c r="M34" t="s">
        <v>50</v>
      </c>
      <c r="N34" t="s">
        <v>51</v>
      </c>
      <c r="O34" t="s">
        <v>61</v>
      </c>
      <c r="P34" t="s">
        <v>119</v>
      </c>
      <c r="Q34" t="s">
        <v>40</v>
      </c>
      <c r="R34" t="s">
        <v>120</v>
      </c>
      <c r="S34" t="s">
        <v>99</v>
      </c>
      <c r="T34" t="s">
        <v>182</v>
      </c>
      <c r="U34" t="s">
        <v>150</v>
      </c>
      <c r="V34" t="s">
        <v>151</v>
      </c>
      <c r="Y34">
        <f t="shared" si="1"/>
        <v>0</v>
      </c>
      <c r="Z34">
        <f t="shared" si="2"/>
        <v>100</v>
      </c>
      <c r="AA34">
        <f t="shared" si="3"/>
        <v>1</v>
      </c>
    </row>
    <row r="35" spans="1:27" x14ac:dyDescent="0.3">
      <c r="A35">
        <v>29</v>
      </c>
      <c r="C35" t="str">
        <f>_xlfn.CONCAT(D35," ",K35,", ",L35," ",M35," ",N35," ",V35)</f>
        <v>SBH11, 20P 2R Male TH, 250v 3A Gold NoFP</v>
      </c>
      <c r="D35" t="str">
        <f>_xlfn.CONCAT(E35,", ",F35,"P ",I35,"R ",G35)</f>
        <v>SBH11, 20P 2R Male</v>
      </c>
      <c r="E35" t="s">
        <v>96</v>
      </c>
      <c r="F35">
        <v>20</v>
      </c>
      <c r="G35" t="s">
        <v>31</v>
      </c>
      <c r="H35" t="s">
        <v>47</v>
      </c>
      <c r="I35">
        <v>2</v>
      </c>
      <c r="J35" t="s">
        <v>33</v>
      </c>
      <c r="K35" t="s">
        <v>34</v>
      </c>
      <c r="L35" t="s">
        <v>65</v>
      </c>
      <c r="M35" t="s">
        <v>50</v>
      </c>
      <c r="N35" t="s">
        <v>51</v>
      </c>
      <c r="O35" t="s">
        <v>61</v>
      </c>
      <c r="P35" t="s">
        <v>121</v>
      </c>
      <c r="Q35" t="s">
        <v>40</v>
      </c>
      <c r="R35" t="s">
        <v>122</v>
      </c>
      <c r="S35" t="s">
        <v>99</v>
      </c>
      <c r="T35" t="s">
        <v>182</v>
      </c>
      <c r="U35" t="s">
        <v>150</v>
      </c>
      <c r="V35" t="s">
        <v>151</v>
      </c>
      <c r="Y35">
        <f t="shared" si="1"/>
        <v>0</v>
      </c>
      <c r="Z35">
        <f t="shared" si="2"/>
        <v>100</v>
      </c>
      <c r="AA35">
        <f t="shared" si="3"/>
        <v>1</v>
      </c>
    </row>
    <row r="36" spans="1:27" x14ac:dyDescent="0.3">
      <c r="A36">
        <v>30</v>
      </c>
      <c r="C36" t="str">
        <f>_xlfn.CONCAT(D36," ",K36,", ",L36," ",M36," ",N36," ",V36)</f>
        <v>SBH11, 26P 2R Male SMD, 250v 3A Gold NoFP</v>
      </c>
      <c r="D36" t="str">
        <f>_xlfn.CONCAT(E36,", ",F36,"P ",I36,"R ",G36)</f>
        <v>SBH11, 26P 2R Male</v>
      </c>
      <c r="E36" t="s">
        <v>96</v>
      </c>
      <c r="F36">
        <v>26</v>
      </c>
      <c r="G36" t="s">
        <v>31</v>
      </c>
      <c r="H36" t="s">
        <v>47</v>
      </c>
      <c r="I36">
        <v>2</v>
      </c>
      <c r="J36" t="s">
        <v>48</v>
      </c>
      <c r="K36" t="s">
        <v>100</v>
      </c>
      <c r="L36" t="s">
        <v>65</v>
      </c>
      <c r="M36" t="s">
        <v>50</v>
      </c>
      <c r="N36" t="s">
        <v>51</v>
      </c>
      <c r="O36" t="s">
        <v>61</v>
      </c>
      <c r="P36" t="s">
        <v>129</v>
      </c>
      <c r="Q36" t="s">
        <v>40</v>
      </c>
      <c r="R36" t="s">
        <v>130</v>
      </c>
      <c r="S36" t="s">
        <v>99</v>
      </c>
      <c r="T36" t="s">
        <v>183</v>
      </c>
      <c r="U36" t="s">
        <v>150</v>
      </c>
      <c r="V36" t="s">
        <v>151</v>
      </c>
      <c r="Y36">
        <f t="shared" si="1"/>
        <v>0</v>
      </c>
      <c r="Z36">
        <f t="shared" si="2"/>
        <v>100</v>
      </c>
      <c r="AA36">
        <f t="shared" si="3"/>
        <v>1</v>
      </c>
    </row>
    <row r="37" spans="1:27" x14ac:dyDescent="0.3">
      <c r="A37">
        <v>31</v>
      </c>
      <c r="C37" t="str">
        <f>_xlfn.CONCAT(D37," ",K37,", ",L37," ",M37," ",N37," ",V37)</f>
        <v>SBH11, 26P 2R Male TH, 250v 3A Gold Keyed</v>
      </c>
      <c r="D37" t="str">
        <f>_xlfn.CONCAT(E37,", ",F37,"P ",I37,"R ",G37)</f>
        <v>SBH11, 26P 2R Male</v>
      </c>
      <c r="E37" t="s">
        <v>96</v>
      </c>
      <c r="F37">
        <v>26</v>
      </c>
      <c r="G37" t="s">
        <v>31</v>
      </c>
      <c r="H37" t="s">
        <v>47</v>
      </c>
      <c r="I37">
        <v>2</v>
      </c>
      <c r="J37" t="s">
        <v>48</v>
      </c>
      <c r="K37" t="s">
        <v>34</v>
      </c>
      <c r="L37" t="s">
        <v>65</v>
      </c>
      <c r="M37" t="s">
        <v>50</v>
      </c>
      <c r="N37" t="s">
        <v>51</v>
      </c>
      <c r="O37" t="s">
        <v>61</v>
      </c>
      <c r="P37" t="s">
        <v>125</v>
      </c>
      <c r="Q37" t="s">
        <v>40</v>
      </c>
      <c r="R37" t="s">
        <v>126</v>
      </c>
      <c r="S37" t="s">
        <v>99</v>
      </c>
      <c r="T37" t="s">
        <v>183</v>
      </c>
      <c r="U37" t="s">
        <v>149</v>
      </c>
      <c r="V37" t="s">
        <v>60</v>
      </c>
      <c r="Y37">
        <f t="shared" si="1"/>
        <v>0</v>
      </c>
      <c r="Z37">
        <f t="shared" si="2"/>
        <v>100</v>
      </c>
      <c r="AA37">
        <f t="shared" si="3"/>
        <v>1</v>
      </c>
    </row>
    <row r="38" spans="1:27" x14ac:dyDescent="0.3">
      <c r="A38">
        <v>32</v>
      </c>
      <c r="C38" t="str">
        <f>_xlfn.CONCAT(D38," ",K38,", ",L38," ",M38," ",N38," ",V38)</f>
        <v>SBH11, 26P 2R Male TH, 250v 3A Gold NoFP</v>
      </c>
      <c r="D38" t="str">
        <f>_xlfn.CONCAT(E38,", ",F38,"P ",I38,"R ",G38)</f>
        <v>SBH11, 26P 2R Male</v>
      </c>
      <c r="E38" t="s">
        <v>96</v>
      </c>
      <c r="F38">
        <v>26</v>
      </c>
      <c r="G38" t="s">
        <v>31</v>
      </c>
      <c r="H38" t="s">
        <v>47</v>
      </c>
      <c r="I38">
        <v>2</v>
      </c>
      <c r="J38" t="s">
        <v>33</v>
      </c>
      <c r="K38" t="s">
        <v>34</v>
      </c>
      <c r="L38" t="s">
        <v>65</v>
      </c>
      <c r="M38" t="s">
        <v>50</v>
      </c>
      <c r="N38" t="s">
        <v>51</v>
      </c>
      <c r="O38" t="s">
        <v>61</v>
      </c>
      <c r="P38" t="s">
        <v>127</v>
      </c>
      <c r="Q38" t="s">
        <v>40</v>
      </c>
      <c r="R38" t="s">
        <v>128</v>
      </c>
      <c r="S38" t="s">
        <v>99</v>
      </c>
      <c r="T38" t="s">
        <v>183</v>
      </c>
      <c r="U38" t="s">
        <v>150</v>
      </c>
      <c r="V38" t="s">
        <v>151</v>
      </c>
      <c r="Y38">
        <f t="shared" si="1"/>
        <v>0</v>
      </c>
      <c r="Z38">
        <f t="shared" si="2"/>
        <v>100</v>
      </c>
      <c r="AA38">
        <f t="shared" si="3"/>
        <v>1</v>
      </c>
    </row>
    <row r="39" spans="1:27" x14ac:dyDescent="0.3">
      <c r="A39">
        <v>33</v>
      </c>
      <c r="C39" t="str">
        <f>_xlfn.CONCAT(D39," ",K39,", ",L39," ",M39," ",N39," ",V39)</f>
        <v>SBH11, 34P 2R Male SMD, 250v 3A Gold NoFP</v>
      </c>
      <c r="D39" t="str">
        <f>_xlfn.CONCAT(E39,", ",F39,"P ",I39,"R ",G39)</f>
        <v>SBH11, 34P 2R Male</v>
      </c>
      <c r="E39" t="s">
        <v>96</v>
      </c>
      <c r="F39">
        <v>34</v>
      </c>
      <c r="G39" t="s">
        <v>31</v>
      </c>
      <c r="H39" t="s">
        <v>47</v>
      </c>
      <c r="I39">
        <v>2</v>
      </c>
      <c r="J39" t="s">
        <v>48</v>
      </c>
      <c r="K39" t="s">
        <v>100</v>
      </c>
      <c r="L39" t="s">
        <v>65</v>
      </c>
      <c r="M39" t="s">
        <v>50</v>
      </c>
      <c r="N39" t="s">
        <v>51</v>
      </c>
      <c r="O39" t="s">
        <v>61</v>
      </c>
      <c r="P39" t="s">
        <v>135</v>
      </c>
      <c r="Q39" t="s">
        <v>40</v>
      </c>
      <c r="R39" t="s">
        <v>136</v>
      </c>
      <c r="S39" t="s">
        <v>99</v>
      </c>
      <c r="T39" t="s">
        <v>184</v>
      </c>
      <c r="U39" t="s">
        <v>150</v>
      </c>
      <c r="V39" t="s">
        <v>151</v>
      </c>
      <c r="Y39">
        <f t="shared" si="1"/>
        <v>0</v>
      </c>
      <c r="Z39">
        <f t="shared" si="2"/>
        <v>100</v>
      </c>
      <c r="AA39">
        <f t="shared" si="3"/>
        <v>1</v>
      </c>
    </row>
    <row r="40" spans="1:27" x14ac:dyDescent="0.3">
      <c r="A40">
        <v>34</v>
      </c>
      <c r="C40" t="str">
        <f>_xlfn.CONCAT(D40," ",K40,", ",L40," ",M40," ",N40," ",V40)</f>
        <v>SBH11, 34P 2R Male TH, 250v 3A Gold NoFP</v>
      </c>
      <c r="D40" t="str">
        <f>_xlfn.CONCAT(E40,", ",F40,"P ",I40,"R ",G40)</f>
        <v>SBH11, 34P 2R Male</v>
      </c>
      <c r="E40" t="s">
        <v>96</v>
      </c>
      <c r="F40">
        <v>34</v>
      </c>
      <c r="G40" t="s">
        <v>31</v>
      </c>
      <c r="H40" t="s">
        <v>47</v>
      </c>
      <c r="I40">
        <v>2</v>
      </c>
      <c r="J40" t="s">
        <v>48</v>
      </c>
      <c r="K40" t="s">
        <v>34</v>
      </c>
      <c r="L40" t="s">
        <v>65</v>
      </c>
      <c r="M40" t="s">
        <v>50</v>
      </c>
      <c r="N40" t="s">
        <v>51</v>
      </c>
      <c r="O40" t="s">
        <v>61</v>
      </c>
      <c r="P40" t="s">
        <v>131</v>
      </c>
      <c r="Q40" t="s">
        <v>40</v>
      </c>
      <c r="R40" t="s">
        <v>132</v>
      </c>
      <c r="S40" t="s">
        <v>99</v>
      </c>
      <c r="T40" t="s">
        <v>184</v>
      </c>
      <c r="U40" t="s">
        <v>150</v>
      </c>
      <c r="V40" t="s">
        <v>151</v>
      </c>
      <c r="Y40">
        <f t="shared" si="1"/>
        <v>0</v>
      </c>
      <c r="Z40">
        <f t="shared" si="2"/>
        <v>100</v>
      </c>
      <c r="AA40">
        <f t="shared" si="3"/>
        <v>1</v>
      </c>
    </row>
    <row r="41" spans="1:27" x14ac:dyDescent="0.3">
      <c r="A41">
        <v>35</v>
      </c>
      <c r="C41" t="str">
        <f>_xlfn.CONCAT(D41," ",K41,", ",L41," ",M41," ",N41," ",V41)</f>
        <v>SBH11, 34P 2R Male TH, 250v 3A Gold NoFP</v>
      </c>
      <c r="D41" t="str">
        <f>_xlfn.CONCAT(E41,", ",F41,"P ",I41,"R ",G41)</f>
        <v>SBH11, 34P 2R Male</v>
      </c>
      <c r="E41" t="s">
        <v>96</v>
      </c>
      <c r="F41">
        <v>34</v>
      </c>
      <c r="G41" t="s">
        <v>31</v>
      </c>
      <c r="H41" t="s">
        <v>47</v>
      </c>
      <c r="I41">
        <v>2</v>
      </c>
      <c r="J41" t="s">
        <v>33</v>
      </c>
      <c r="K41" t="s">
        <v>34</v>
      </c>
      <c r="L41" t="s">
        <v>65</v>
      </c>
      <c r="M41" t="s">
        <v>50</v>
      </c>
      <c r="N41" t="s">
        <v>51</v>
      </c>
      <c r="O41" t="s">
        <v>61</v>
      </c>
      <c r="P41" t="s">
        <v>133</v>
      </c>
      <c r="Q41" t="s">
        <v>40</v>
      </c>
      <c r="R41" t="s">
        <v>134</v>
      </c>
      <c r="S41" t="s">
        <v>99</v>
      </c>
      <c r="T41" t="s">
        <v>184</v>
      </c>
      <c r="U41" t="s">
        <v>150</v>
      </c>
      <c r="V41" t="s">
        <v>151</v>
      </c>
      <c r="Y41">
        <f t="shared" si="1"/>
        <v>0</v>
      </c>
      <c r="Z41">
        <f t="shared" si="2"/>
        <v>100</v>
      </c>
      <c r="AA41">
        <f t="shared" si="3"/>
        <v>1</v>
      </c>
    </row>
    <row r="42" spans="1:27" x14ac:dyDescent="0.3">
      <c r="A42">
        <v>36</v>
      </c>
      <c r="C42" t="str">
        <f>_xlfn.CONCAT(D42," ",K42,", ",L42," ",M42," ",N42," ",V42)</f>
        <v>SBH11, 40P 2R Male SMD, 250v 3A Gold NoFP</v>
      </c>
      <c r="D42" t="str">
        <f>_xlfn.CONCAT(E42,", ",F42,"P ",I42,"R ",G42)</f>
        <v>SBH11, 40P 2R Male</v>
      </c>
      <c r="E42" t="s">
        <v>96</v>
      </c>
      <c r="F42">
        <v>40</v>
      </c>
      <c r="G42" t="s">
        <v>31</v>
      </c>
      <c r="H42" t="s">
        <v>47</v>
      </c>
      <c r="I42">
        <v>2</v>
      </c>
      <c r="J42" t="s">
        <v>48</v>
      </c>
      <c r="K42" t="s">
        <v>100</v>
      </c>
      <c r="L42" t="s">
        <v>65</v>
      </c>
      <c r="M42" t="s">
        <v>50</v>
      </c>
      <c r="N42" t="s">
        <v>51</v>
      </c>
      <c r="O42" t="s">
        <v>61</v>
      </c>
      <c r="P42" t="s">
        <v>141</v>
      </c>
      <c r="Q42" t="s">
        <v>40</v>
      </c>
      <c r="R42" t="s">
        <v>142</v>
      </c>
      <c r="S42" t="s">
        <v>99</v>
      </c>
      <c r="T42" t="s">
        <v>185</v>
      </c>
      <c r="U42" t="s">
        <v>150</v>
      </c>
      <c r="V42" t="s">
        <v>151</v>
      </c>
      <c r="Y42">
        <f t="shared" si="1"/>
        <v>0</v>
      </c>
      <c r="Z42">
        <f t="shared" si="2"/>
        <v>100</v>
      </c>
      <c r="AA42">
        <f t="shared" si="3"/>
        <v>1</v>
      </c>
    </row>
    <row r="43" spans="1:27" x14ac:dyDescent="0.3">
      <c r="A43">
        <v>37</v>
      </c>
      <c r="C43" t="str">
        <f>_xlfn.CONCAT(D43," ",K43,", ",L43," ",M43," ",N43," ",V43)</f>
        <v>SBH11, 40P 2R Male TH, 250v 3A Gold NoFP</v>
      </c>
      <c r="D43" t="str">
        <f>_xlfn.CONCAT(E43,", ",F43,"P ",I43,"R ",G43)</f>
        <v>SBH11, 40P 2R Male</v>
      </c>
      <c r="E43" t="s">
        <v>96</v>
      </c>
      <c r="F43">
        <v>40</v>
      </c>
      <c r="G43" t="s">
        <v>31</v>
      </c>
      <c r="H43" t="s">
        <v>47</v>
      </c>
      <c r="I43">
        <v>2</v>
      </c>
      <c r="J43" t="s">
        <v>48</v>
      </c>
      <c r="K43" t="s">
        <v>34</v>
      </c>
      <c r="L43" t="s">
        <v>65</v>
      </c>
      <c r="M43" t="s">
        <v>50</v>
      </c>
      <c r="N43" t="s">
        <v>51</v>
      </c>
      <c r="O43" t="s">
        <v>61</v>
      </c>
      <c r="P43" t="s">
        <v>137</v>
      </c>
      <c r="Q43" t="s">
        <v>40</v>
      </c>
      <c r="R43" t="s">
        <v>138</v>
      </c>
      <c r="S43" t="s">
        <v>99</v>
      </c>
      <c r="T43" t="s">
        <v>185</v>
      </c>
      <c r="U43" t="s">
        <v>150</v>
      </c>
      <c r="V43" t="s">
        <v>151</v>
      </c>
      <c r="Y43">
        <f t="shared" si="1"/>
        <v>0</v>
      </c>
      <c r="Z43">
        <f t="shared" si="2"/>
        <v>100</v>
      </c>
      <c r="AA43">
        <f t="shared" si="3"/>
        <v>1</v>
      </c>
    </row>
    <row r="44" spans="1:27" x14ac:dyDescent="0.3">
      <c r="A44">
        <v>38</v>
      </c>
      <c r="C44" t="str">
        <f>_xlfn.CONCAT(D44," ",K44,", ",L44," ",M44," ",N44," ",V44)</f>
        <v>SBH11, 40P 2R Male TH, 250v 3A Gold NoFP</v>
      </c>
      <c r="D44" t="str">
        <f>_xlfn.CONCAT(E44,", ",F44,"P ",I44,"R ",G44)</f>
        <v>SBH11, 40P 2R Male</v>
      </c>
      <c r="E44" t="s">
        <v>96</v>
      </c>
      <c r="F44">
        <v>40</v>
      </c>
      <c r="G44" t="s">
        <v>31</v>
      </c>
      <c r="H44" t="s">
        <v>47</v>
      </c>
      <c r="I44">
        <v>2</v>
      </c>
      <c r="J44" t="s">
        <v>33</v>
      </c>
      <c r="K44" t="s">
        <v>34</v>
      </c>
      <c r="L44" t="s">
        <v>65</v>
      </c>
      <c r="M44" t="s">
        <v>50</v>
      </c>
      <c r="N44" t="s">
        <v>51</v>
      </c>
      <c r="O44" t="s">
        <v>61</v>
      </c>
      <c r="P44" t="s">
        <v>139</v>
      </c>
      <c r="Q44" t="s">
        <v>40</v>
      </c>
      <c r="R44" t="s">
        <v>140</v>
      </c>
      <c r="S44" t="s">
        <v>99</v>
      </c>
      <c r="T44" t="s">
        <v>185</v>
      </c>
      <c r="U44" t="s">
        <v>150</v>
      </c>
      <c r="V44" t="s">
        <v>151</v>
      </c>
      <c r="Y44">
        <f t="shared" si="1"/>
        <v>0</v>
      </c>
      <c r="Z44">
        <f t="shared" si="2"/>
        <v>100</v>
      </c>
      <c r="AA44">
        <f t="shared" si="3"/>
        <v>1</v>
      </c>
    </row>
    <row r="45" spans="1:27" x14ac:dyDescent="0.3">
      <c r="A45">
        <v>39</v>
      </c>
      <c r="C45" t="str">
        <f>_xlfn.CONCAT(D45," ",K45,", ",L45," ",M45," ",N45," ",V45)</f>
        <v>SBH11, 50P 2R Male SMD, 250v 3A Gold NoFP</v>
      </c>
      <c r="D45" t="str">
        <f>_xlfn.CONCAT(E45,", ",F45,"P ",I45,"R ",G45)</f>
        <v>SBH11, 50P 2R Male</v>
      </c>
      <c r="E45" t="s">
        <v>96</v>
      </c>
      <c r="F45">
        <v>50</v>
      </c>
      <c r="G45" t="s">
        <v>31</v>
      </c>
      <c r="H45" t="s">
        <v>47</v>
      </c>
      <c r="I45">
        <v>2</v>
      </c>
      <c r="J45" t="s">
        <v>48</v>
      </c>
      <c r="K45" t="s">
        <v>100</v>
      </c>
      <c r="L45" t="s">
        <v>65</v>
      </c>
      <c r="M45" t="s">
        <v>50</v>
      </c>
      <c r="N45" t="s">
        <v>51</v>
      </c>
      <c r="O45" t="s">
        <v>61</v>
      </c>
      <c r="P45" t="s">
        <v>145</v>
      </c>
      <c r="Q45" t="s">
        <v>40</v>
      </c>
      <c r="R45" t="s">
        <v>146</v>
      </c>
      <c r="S45" t="s">
        <v>99</v>
      </c>
      <c r="T45" t="s">
        <v>186</v>
      </c>
      <c r="U45" t="s">
        <v>150</v>
      </c>
      <c r="V45" t="s">
        <v>151</v>
      </c>
      <c r="Y45">
        <f t="shared" si="1"/>
        <v>0</v>
      </c>
      <c r="Z45">
        <f t="shared" si="2"/>
        <v>100</v>
      </c>
      <c r="AA45">
        <f t="shared" si="3"/>
        <v>1</v>
      </c>
    </row>
    <row r="46" spans="1:27" x14ac:dyDescent="0.3">
      <c r="A46">
        <v>40</v>
      </c>
      <c r="C46" t="str">
        <f>_xlfn.CONCAT(D46," ",K46,", ",L46," ",M46," ",N46," ",V46)</f>
        <v>SBH11, 50P 2R Male TH, 250v 3A Gold NoFP</v>
      </c>
      <c r="D46" t="str">
        <f>_xlfn.CONCAT(E46,", ",F46,"P ",I46,"R ",G46)</f>
        <v>SBH11, 50P 2R Male</v>
      </c>
      <c r="E46" t="s">
        <v>96</v>
      </c>
      <c r="F46">
        <v>50</v>
      </c>
      <c r="G46" t="s">
        <v>31</v>
      </c>
      <c r="H46" t="s">
        <v>47</v>
      </c>
      <c r="I46">
        <v>2</v>
      </c>
      <c r="J46" t="s">
        <v>48</v>
      </c>
      <c r="K46" t="s">
        <v>34</v>
      </c>
      <c r="L46" t="s">
        <v>65</v>
      </c>
      <c r="M46" t="s">
        <v>50</v>
      </c>
      <c r="N46" t="s">
        <v>51</v>
      </c>
      <c r="O46" t="s">
        <v>61</v>
      </c>
      <c r="P46" t="s">
        <v>143</v>
      </c>
      <c r="Q46" t="s">
        <v>40</v>
      </c>
      <c r="R46" t="s">
        <v>144</v>
      </c>
      <c r="S46" t="s">
        <v>99</v>
      </c>
      <c r="T46" t="s">
        <v>186</v>
      </c>
      <c r="U46" t="s">
        <v>150</v>
      </c>
      <c r="V46" t="s">
        <v>151</v>
      </c>
      <c r="Y46">
        <f t="shared" si="1"/>
        <v>0</v>
      </c>
      <c r="Z46">
        <f t="shared" si="2"/>
        <v>100</v>
      </c>
      <c r="AA46">
        <f t="shared" si="3"/>
        <v>1</v>
      </c>
    </row>
    <row r="47" spans="1:27" x14ac:dyDescent="0.3">
      <c r="A47">
        <v>41</v>
      </c>
      <c r="C47" t="str">
        <f>_xlfn.CONCAT(D47," ",K47,", ",L47," ",M47," ",N47," ",V47)</f>
        <v>SBH11, 6P 2R Male TH, 250v 3A Gold Keyed</v>
      </c>
      <c r="D47" t="str">
        <f>_xlfn.CONCAT(E47,", ",F47,"P ",I47,"R ",G47)</f>
        <v>SBH11, 6P 2R Male</v>
      </c>
      <c r="E47" t="s">
        <v>96</v>
      </c>
      <c r="F47">
        <v>6</v>
      </c>
      <c r="G47" t="s">
        <v>31</v>
      </c>
      <c r="H47" t="s">
        <v>47</v>
      </c>
      <c r="I47">
        <v>2</v>
      </c>
      <c r="J47" t="s">
        <v>48</v>
      </c>
      <c r="K47" t="s">
        <v>34</v>
      </c>
      <c r="L47" t="s">
        <v>65</v>
      </c>
      <c r="M47" t="s">
        <v>50</v>
      </c>
      <c r="N47" t="s">
        <v>51</v>
      </c>
      <c r="O47" t="s">
        <v>61</v>
      </c>
      <c r="P47" t="s">
        <v>97</v>
      </c>
      <c r="Q47" t="s">
        <v>40</v>
      </c>
      <c r="R47" t="s">
        <v>98</v>
      </c>
      <c r="S47" t="s">
        <v>99</v>
      </c>
      <c r="T47" t="s">
        <v>174</v>
      </c>
      <c r="U47" t="s">
        <v>197</v>
      </c>
      <c r="V47" t="s">
        <v>60</v>
      </c>
      <c r="Y47">
        <f t="shared" si="1"/>
        <v>0</v>
      </c>
      <c r="Z47">
        <f t="shared" si="2"/>
        <v>100</v>
      </c>
      <c r="AA47">
        <f t="shared" si="3"/>
        <v>1</v>
      </c>
    </row>
    <row r="48" spans="1:27" x14ac:dyDescent="0.3">
      <c r="A48">
        <v>42</v>
      </c>
      <c r="C48" t="str">
        <f>_xlfn.CONCAT(D48," ",K48,", ",L48," ",M48," ",N48," ",V48)</f>
        <v>SFH11, 10P 2R Female TH, 250v 3A Gold Keyed</v>
      </c>
      <c r="D48" t="str">
        <f>_xlfn.CONCAT(E48,", ",F48,"P ",I48,"R ",G48)</f>
        <v>SFH11, 10P 2R Female</v>
      </c>
      <c r="E48" t="s">
        <v>58</v>
      </c>
      <c r="F48">
        <v>10</v>
      </c>
      <c r="G48" t="s">
        <v>59</v>
      </c>
      <c r="H48" t="s">
        <v>47</v>
      </c>
      <c r="I48">
        <v>2</v>
      </c>
      <c r="J48" t="s">
        <v>48</v>
      </c>
      <c r="K48" t="s">
        <v>34</v>
      </c>
      <c r="L48" t="s">
        <v>65</v>
      </c>
      <c r="M48" t="s">
        <v>50</v>
      </c>
      <c r="N48" t="s">
        <v>51</v>
      </c>
      <c r="O48" t="s">
        <v>61</v>
      </c>
      <c r="P48" t="s">
        <v>66</v>
      </c>
      <c r="Q48" t="s">
        <v>40</v>
      </c>
      <c r="R48" t="s">
        <v>67</v>
      </c>
      <c r="S48" t="s">
        <v>64</v>
      </c>
      <c r="T48" t="s">
        <v>188</v>
      </c>
      <c r="U48" t="s">
        <v>177</v>
      </c>
      <c r="V48" t="s">
        <v>60</v>
      </c>
      <c r="Y48">
        <f t="shared" si="1"/>
        <v>0</v>
      </c>
      <c r="Z48">
        <f t="shared" si="2"/>
        <v>100</v>
      </c>
      <c r="AA48">
        <f t="shared" si="3"/>
        <v>1</v>
      </c>
    </row>
    <row r="49" spans="1:27" x14ac:dyDescent="0.3">
      <c r="A49">
        <v>43</v>
      </c>
      <c r="C49" t="str">
        <f>_xlfn.CONCAT(D49," ",K49,", ",L49," ",M49," ",N49," ",V49)</f>
        <v>SFH11, 10P 2R Female TH, 250v 3A Gold NoFP</v>
      </c>
      <c r="D49" t="str">
        <f>_xlfn.CONCAT(E49,", ",F49,"P ",I49,"R ",G49)</f>
        <v>SFH11, 10P 2R Female</v>
      </c>
      <c r="E49" t="s">
        <v>58</v>
      </c>
      <c r="F49">
        <v>10</v>
      </c>
      <c r="G49" t="s">
        <v>59</v>
      </c>
      <c r="H49" t="s">
        <v>47</v>
      </c>
      <c r="I49">
        <v>2</v>
      </c>
      <c r="J49" t="s">
        <v>33</v>
      </c>
      <c r="K49" t="s">
        <v>34</v>
      </c>
      <c r="L49" t="s">
        <v>65</v>
      </c>
      <c r="M49" t="s">
        <v>50</v>
      </c>
      <c r="N49" t="s">
        <v>51</v>
      </c>
      <c r="O49" t="s">
        <v>61</v>
      </c>
      <c r="P49" t="s">
        <v>68</v>
      </c>
      <c r="Q49" t="s">
        <v>40</v>
      </c>
      <c r="R49" t="s">
        <v>69</v>
      </c>
      <c r="S49" t="s">
        <v>64</v>
      </c>
      <c r="T49" t="s">
        <v>188</v>
      </c>
      <c r="U49" t="s">
        <v>150</v>
      </c>
      <c r="V49" t="s">
        <v>151</v>
      </c>
      <c r="Y49">
        <f t="shared" ref="Y49:Y52" si="4">COUNTBLANK(C49:V49)</f>
        <v>0</v>
      </c>
      <c r="Z49">
        <f t="shared" ref="Z49:Z52" si="5">100*COUNTA(C49:V49)/$AD$7</f>
        <v>100</v>
      </c>
      <c r="AA49">
        <f t="shared" ref="AA49:AA52" si="6">IF(Z49=100,1,0)</f>
        <v>1</v>
      </c>
    </row>
    <row r="50" spans="1:27" x14ac:dyDescent="0.3">
      <c r="A50">
        <v>44</v>
      </c>
      <c r="C50" t="str">
        <f>_xlfn.CONCAT(D50," ",K50,", ",L50," ",M50," ",N50," ",V50)</f>
        <v>SFH11, 14P 2R Female TH, 250v 3A Gold NoFP</v>
      </c>
      <c r="D50" t="str">
        <f>_xlfn.CONCAT(E50,", ",F50,"P ",I50,"R ",G50)</f>
        <v>SFH11, 14P 2R Female</v>
      </c>
      <c r="E50" t="s">
        <v>58</v>
      </c>
      <c r="F50">
        <v>14</v>
      </c>
      <c r="G50" t="s">
        <v>59</v>
      </c>
      <c r="H50" t="s">
        <v>47</v>
      </c>
      <c r="I50">
        <v>2</v>
      </c>
      <c r="J50" t="s">
        <v>48</v>
      </c>
      <c r="K50" t="s">
        <v>34</v>
      </c>
      <c r="L50" t="s">
        <v>65</v>
      </c>
      <c r="M50" t="s">
        <v>50</v>
      </c>
      <c r="N50" t="s">
        <v>51</v>
      </c>
      <c r="O50" t="s">
        <v>61</v>
      </c>
      <c r="P50" t="s">
        <v>70</v>
      </c>
      <c r="Q50" t="s">
        <v>40</v>
      </c>
      <c r="R50" t="s">
        <v>71</v>
      </c>
      <c r="S50" t="s">
        <v>64</v>
      </c>
      <c r="T50" t="s">
        <v>189</v>
      </c>
      <c r="U50" t="s">
        <v>150</v>
      </c>
      <c r="V50" t="s">
        <v>151</v>
      </c>
      <c r="Y50">
        <f t="shared" si="4"/>
        <v>0</v>
      </c>
      <c r="Z50">
        <f t="shared" si="5"/>
        <v>100</v>
      </c>
      <c r="AA50">
        <f t="shared" si="6"/>
        <v>1</v>
      </c>
    </row>
    <row r="51" spans="1:27" x14ac:dyDescent="0.3">
      <c r="A51">
        <v>45</v>
      </c>
      <c r="C51" t="str">
        <f>_xlfn.CONCAT(D51," ",K51,", ",L51," ",M51," ",N51," ",V51)</f>
        <v>SFH11, 14P 2R Female TH, 250v 3A Gold NoFP</v>
      </c>
      <c r="D51" t="str">
        <f>_xlfn.CONCAT(E51,", ",F51,"P ",I51,"R ",G51)</f>
        <v>SFH11, 14P 2R Female</v>
      </c>
      <c r="E51" t="s">
        <v>58</v>
      </c>
      <c r="F51">
        <v>14</v>
      </c>
      <c r="G51" t="s">
        <v>59</v>
      </c>
      <c r="H51" t="s">
        <v>47</v>
      </c>
      <c r="I51">
        <v>2</v>
      </c>
      <c r="J51" t="s">
        <v>33</v>
      </c>
      <c r="K51" t="s">
        <v>34</v>
      </c>
      <c r="L51" t="s">
        <v>65</v>
      </c>
      <c r="M51" t="s">
        <v>50</v>
      </c>
      <c r="N51" t="s">
        <v>51</v>
      </c>
      <c r="O51" t="s">
        <v>61</v>
      </c>
      <c r="P51" t="s">
        <v>72</v>
      </c>
      <c r="Q51" t="s">
        <v>40</v>
      </c>
      <c r="R51" t="s">
        <v>73</v>
      </c>
      <c r="S51" t="s">
        <v>64</v>
      </c>
      <c r="T51" t="s">
        <v>189</v>
      </c>
      <c r="U51" t="s">
        <v>150</v>
      </c>
      <c r="V51" t="s">
        <v>151</v>
      </c>
      <c r="Y51">
        <f t="shared" ref="Y51" si="7">COUNTBLANK(C51:V51)</f>
        <v>0</v>
      </c>
      <c r="Z51">
        <f t="shared" ref="Z51" si="8">100*COUNTA(C51:V51)/$AD$7</f>
        <v>100</v>
      </c>
      <c r="AA51">
        <f t="shared" si="6"/>
        <v>1</v>
      </c>
    </row>
    <row r="52" spans="1:27" x14ac:dyDescent="0.3">
      <c r="A52">
        <v>46</v>
      </c>
      <c r="C52" t="str">
        <f>_xlfn.CONCAT(D52," ",K52,", ",L52," ",M52," ",N52," ",V52)</f>
        <v>SFH11, 16P 2R Female TH, 250v 3A Gold NoFP</v>
      </c>
      <c r="D52" t="str">
        <f>_xlfn.CONCAT(E52,", ",F52,"P ",I52,"R ",G52)</f>
        <v>SFH11, 16P 2R Female</v>
      </c>
      <c r="E52" t="s">
        <v>58</v>
      </c>
      <c r="F52">
        <v>16</v>
      </c>
      <c r="G52" t="s">
        <v>59</v>
      </c>
      <c r="H52" t="s">
        <v>47</v>
      </c>
      <c r="I52">
        <v>2</v>
      </c>
      <c r="J52" t="s">
        <v>48</v>
      </c>
      <c r="K52" t="s">
        <v>34</v>
      </c>
      <c r="L52" t="s">
        <v>65</v>
      </c>
      <c r="M52" t="s">
        <v>50</v>
      </c>
      <c r="N52" t="s">
        <v>51</v>
      </c>
      <c r="O52" t="s">
        <v>61</v>
      </c>
      <c r="P52" t="s">
        <v>74</v>
      </c>
      <c r="Q52" t="s">
        <v>40</v>
      </c>
      <c r="R52" t="s">
        <v>75</v>
      </c>
      <c r="S52" t="s">
        <v>64</v>
      </c>
      <c r="T52" t="s">
        <v>190</v>
      </c>
      <c r="U52" t="s">
        <v>150</v>
      </c>
      <c r="V52" t="s">
        <v>151</v>
      </c>
      <c r="Y52">
        <f t="shared" si="4"/>
        <v>0</v>
      </c>
      <c r="Z52">
        <f t="shared" si="5"/>
        <v>100</v>
      </c>
      <c r="AA52">
        <f t="shared" si="6"/>
        <v>1</v>
      </c>
    </row>
    <row r="53" spans="1:27" x14ac:dyDescent="0.3">
      <c r="A53">
        <v>47</v>
      </c>
      <c r="C53" t="str">
        <f>_xlfn.CONCAT(D53," ",K53,", ",L53," ",M53," ",N53," ",V53)</f>
        <v>SFH11, 16P 2R Female TH, 250v 3A Gold NoFP</v>
      </c>
      <c r="D53" t="str">
        <f>_xlfn.CONCAT(E53,", ",F53,"P ",I53,"R ",G53)</f>
        <v>SFH11, 16P 2R Female</v>
      </c>
      <c r="E53" t="s">
        <v>58</v>
      </c>
      <c r="F53">
        <v>16</v>
      </c>
      <c r="G53" t="s">
        <v>59</v>
      </c>
      <c r="H53" t="s">
        <v>47</v>
      </c>
      <c r="I53">
        <v>2</v>
      </c>
      <c r="J53" t="s">
        <v>33</v>
      </c>
      <c r="K53" t="s">
        <v>34</v>
      </c>
      <c r="L53" t="s">
        <v>65</v>
      </c>
      <c r="M53" t="s">
        <v>50</v>
      </c>
      <c r="N53" t="s">
        <v>51</v>
      </c>
      <c r="O53" t="s">
        <v>61</v>
      </c>
      <c r="P53" t="s">
        <v>76</v>
      </c>
      <c r="Q53" t="s">
        <v>40</v>
      </c>
      <c r="R53" t="s">
        <v>77</v>
      </c>
      <c r="S53" t="s">
        <v>64</v>
      </c>
      <c r="T53" t="s">
        <v>190</v>
      </c>
      <c r="U53" t="s">
        <v>150</v>
      </c>
      <c r="V53" t="s">
        <v>151</v>
      </c>
      <c r="Y53">
        <f t="shared" ref="Y53:Y55" si="9">COUNTBLANK(C53:V53)</f>
        <v>0</v>
      </c>
      <c r="Z53">
        <f t="shared" ref="Z53:Z55" si="10">100*COUNTA(C53:V53)/$AD$7</f>
        <v>100</v>
      </c>
      <c r="AA53">
        <f t="shared" ref="AA53:AA55" si="11">IF(Z53=100,1,0)</f>
        <v>1</v>
      </c>
    </row>
    <row r="54" spans="1:27" x14ac:dyDescent="0.3">
      <c r="A54">
        <v>48</v>
      </c>
      <c r="C54" t="str">
        <f>_xlfn.CONCAT(D54," ",K54,", ",L54," ",M54," ",N54," ",V54)</f>
        <v>SFH11, 20P 2R Female TH, 250v 3A Gold Keyed</v>
      </c>
      <c r="D54" t="str">
        <f>_xlfn.CONCAT(E54,", ",F54,"P ",I54,"R ",G54)</f>
        <v>SFH11, 20P 2R Female</v>
      </c>
      <c r="E54" t="s">
        <v>58</v>
      </c>
      <c r="F54">
        <v>20</v>
      </c>
      <c r="G54" t="s">
        <v>59</v>
      </c>
      <c r="H54" t="s">
        <v>47</v>
      </c>
      <c r="I54">
        <v>2</v>
      </c>
      <c r="J54" t="s">
        <v>48</v>
      </c>
      <c r="K54" t="s">
        <v>34</v>
      </c>
      <c r="L54" t="s">
        <v>65</v>
      </c>
      <c r="M54" t="s">
        <v>50</v>
      </c>
      <c r="N54" t="s">
        <v>51</v>
      </c>
      <c r="O54" t="s">
        <v>61</v>
      </c>
      <c r="P54" t="s">
        <v>78</v>
      </c>
      <c r="Q54" t="s">
        <v>40</v>
      </c>
      <c r="R54" t="s">
        <v>79</v>
      </c>
      <c r="S54" t="s">
        <v>64</v>
      </c>
      <c r="T54" t="s">
        <v>191</v>
      </c>
      <c r="U54" t="s">
        <v>147</v>
      </c>
      <c r="V54" t="s">
        <v>60</v>
      </c>
      <c r="Y54">
        <f t="shared" si="9"/>
        <v>0</v>
      </c>
      <c r="Z54">
        <f t="shared" si="10"/>
        <v>100</v>
      </c>
      <c r="AA54">
        <f t="shared" si="11"/>
        <v>1</v>
      </c>
    </row>
    <row r="55" spans="1:27" x14ac:dyDescent="0.3">
      <c r="A55">
        <v>49</v>
      </c>
      <c r="C55" t="str">
        <f>_xlfn.CONCAT(D55," ",K55,", ",L55," ",M55," ",N55," ",V55)</f>
        <v>SFH11, 20P 2R Female TH, 250v 3A Gold NoFP</v>
      </c>
      <c r="D55" t="str">
        <f>_xlfn.CONCAT(E55,", ",F55,"P ",I55,"R ",G55)</f>
        <v>SFH11, 20P 2R Female</v>
      </c>
      <c r="E55" t="s">
        <v>58</v>
      </c>
      <c r="F55">
        <v>20</v>
      </c>
      <c r="G55" t="s">
        <v>59</v>
      </c>
      <c r="H55" t="s">
        <v>47</v>
      </c>
      <c r="I55">
        <v>2</v>
      </c>
      <c r="J55" t="s">
        <v>33</v>
      </c>
      <c r="K55" t="s">
        <v>34</v>
      </c>
      <c r="L55" t="s">
        <v>65</v>
      </c>
      <c r="M55" t="s">
        <v>50</v>
      </c>
      <c r="N55" t="s">
        <v>51</v>
      </c>
      <c r="O55" t="s">
        <v>61</v>
      </c>
      <c r="P55" t="s">
        <v>80</v>
      </c>
      <c r="Q55" t="s">
        <v>40</v>
      </c>
      <c r="R55" t="s">
        <v>81</v>
      </c>
      <c r="S55" t="s">
        <v>64</v>
      </c>
      <c r="T55" t="s">
        <v>191</v>
      </c>
      <c r="U55" t="s">
        <v>150</v>
      </c>
      <c r="V55" t="s">
        <v>151</v>
      </c>
      <c r="Y55">
        <f t="shared" si="9"/>
        <v>0</v>
      </c>
      <c r="Z55">
        <f t="shared" si="10"/>
        <v>100</v>
      </c>
      <c r="AA55">
        <f t="shared" si="11"/>
        <v>1</v>
      </c>
    </row>
    <row r="56" spans="1:27" x14ac:dyDescent="0.3">
      <c r="A56">
        <v>50</v>
      </c>
      <c r="C56" t="str">
        <f>_xlfn.CONCAT(D56," ",K56,", ",L56," ",M56," ",N56," ",V56)</f>
        <v>SFH11, 26P 2R Female TH, 250v 3A Gold Keyed</v>
      </c>
      <c r="D56" t="str">
        <f>_xlfn.CONCAT(E56,", ",F56,"P ",I56,"R ",G56)</f>
        <v>SFH11, 26P 2R Female</v>
      </c>
      <c r="E56" t="s">
        <v>58</v>
      </c>
      <c r="F56">
        <v>26</v>
      </c>
      <c r="G56" t="s">
        <v>59</v>
      </c>
      <c r="H56" t="s">
        <v>47</v>
      </c>
      <c r="I56">
        <v>2</v>
      </c>
      <c r="J56" t="s">
        <v>48</v>
      </c>
      <c r="K56" t="s">
        <v>34</v>
      </c>
      <c r="L56" t="s">
        <v>65</v>
      </c>
      <c r="M56" t="s">
        <v>50</v>
      </c>
      <c r="N56" t="s">
        <v>51</v>
      </c>
      <c r="O56" t="s">
        <v>61</v>
      </c>
      <c r="P56" t="s">
        <v>82</v>
      </c>
      <c r="Q56" t="s">
        <v>40</v>
      </c>
      <c r="R56" t="s">
        <v>83</v>
      </c>
      <c r="S56" t="s">
        <v>64</v>
      </c>
      <c r="T56" t="s">
        <v>192</v>
      </c>
      <c r="U56" t="s">
        <v>148</v>
      </c>
      <c r="V56" t="s">
        <v>60</v>
      </c>
    </row>
    <row r="57" spans="1:27" x14ac:dyDescent="0.3">
      <c r="A57">
        <v>51</v>
      </c>
      <c r="C57" t="str">
        <f>_xlfn.CONCAT(D57," ",K57,", ",L57," ",M57," ",N57," ",V57)</f>
        <v>SFH11, 26P 2R Female TH, 250v 3A Gold NoFP</v>
      </c>
      <c r="D57" t="str">
        <f>_xlfn.CONCAT(E57,", ",F57,"P ",I57,"R ",G57)</f>
        <v>SFH11, 26P 2R Female</v>
      </c>
      <c r="E57" t="s">
        <v>58</v>
      </c>
      <c r="F57">
        <v>26</v>
      </c>
      <c r="G57" t="s">
        <v>59</v>
      </c>
      <c r="H57" t="s">
        <v>47</v>
      </c>
      <c r="I57">
        <v>2</v>
      </c>
      <c r="J57" t="s">
        <v>33</v>
      </c>
      <c r="K57" t="s">
        <v>34</v>
      </c>
      <c r="L57" t="s">
        <v>65</v>
      </c>
      <c r="M57" t="s">
        <v>50</v>
      </c>
      <c r="N57" t="s">
        <v>51</v>
      </c>
      <c r="O57" t="s">
        <v>61</v>
      </c>
      <c r="P57" t="s">
        <v>84</v>
      </c>
      <c r="Q57" t="s">
        <v>40</v>
      </c>
      <c r="R57" t="s">
        <v>85</v>
      </c>
      <c r="S57" t="s">
        <v>64</v>
      </c>
      <c r="T57" t="s">
        <v>192</v>
      </c>
      <c r="U57" t="s">
        <v>150</v>
      </c>
      <c r="V57" t="s">
        <v>151</v>
      </c>
    </row>
    <row r="58" spans="1:27" x14ac:dyDescent="0.3">
      <c r="A58">
        <v>52</v>
      </c>
      <c r="C58" t="str">
        <f>_xlfn.CONCAT(D58," ",K58,", ",L58," ",M58," ",N58," ",V58)</f>
        <v>SFH11, 34P 2R Female TH, 250v 3A Gold NoFP</v>
      </c>
      <c r="D58" t="str">
        <f>_xlfn.CONCAT(E58,", ",F58,"P ",I58,"R ",G58)</f>
        <v>SFH11, 34P 2R Female</v>
      </c>
      <c r="E58" t="s">
        <v>58</v>
      </c>
      <c r="F58">
        <v>34</v>
      </c>
      <c r="G58" t="s">
        <v>59</v>
      </c>
      <c r="H58" t="s">
        <v>47</v>
      </c>
      <c r="I58">
        <v>2</v>
      </c>
      <c r="J58" t="s">
        <v>48</v>
      </c>
      <c r="K58" t="s">
        <v>34</v>
      </c>
      <c r="L58" t="s">
        <v>65</v>
      </c>
      <c r="M58" t="s">
        <v>50</v>
      </c>
      <c r="N58" t="s">
        <v>51</v>
      </c>
      <c r="O58" t="s">
        <v>61</v>
      </c>
      <c r="P58" t="s">
        <v>86</v>
      </c>
      <c r="Q58" t="s">
        <v>40</v>
      </c>
      <c r="R58" t="s">
        <v>87</v>
      </c>
      <c r="S58" t="s">
        <v>64</v>
      </c>
      <c r="T58" t="s">
        <v>193</v>
      </c>
      <c r="U58" t="s">
        <v>150</v>
      </c>
      <c r="V58" t="s">
        <v>151</v>
      </c>
    </row>
    <row r="59" spans="1:27" x14ac:dyDescent="0.3">
      <c r="A59">
        <v>53</v>
      </c>
      <c r="C59" t="str">
        <f>_xlfn.CONCAT(D59," ",K59,", ",L59," ",M59," ",N59," ",V59)</f>
        <v>SFH11, 34P 2R Female TH, 250v 3A Gold NoFP</v>
      </c>
      <c r="D59" t="str">
        <f>_xlfn.CONCAT(E59,", ",F59,"P ",I59,"R ",G59)</f>
        <v>SFH11, 34P 2R Female</v>
      </c>
      <c r="E59" t="s">
        <v>58</v>
      </c>
      <c r="F59">
        <v>34</v>
      </c>
      <c r="G59" t="s">
        <v>59</v>
      </c>
      <c r="H59" t="s">
        <v>47</v>
      </c>
      <c r="I59">
        <v>2</v>
      </c>
      <c r="J59" t="s">
        <v>33</v>
      </c>
      <c r="K59" t="s">
        <v>34</v>
      </c>
      <c r="L59" t="s">
        <v>65</v>
      </c>
      <c r="M59" t="s">
        <v>50</v>
      </c>
      <c r="N59" t="s">
        <v>51</v>
      </c>
      <c r="O59" t="s">
        <v>61</v>
      </c>
      <c r="P59" t="s">
        <v>88</v>
      </c>
      <c r="Q59" t="s">
        <v>40</v>
      </c>
      <c r="R59" t="s">
        <v>89</v>
      </c>
      <c r="S59" t="s">
        <v>64</v>
      </c>
      <c r="T59" t="s">
        <v>193</v>
      </c>
      <c r="U59" t="s">
        <v>150</v>
      </c>
      <c r="V59" t="s">
        <v>151</v>
      </c>
    </row>
    <row r="60" spans="1:27" x14ac:dyDescent="0.3">
      <c r="A60">
        <v>54</v>
      </c>
      <c r="C60" t="str">
        <f>_xlfn.CONCAT(D60," ",K60,", ",L60," ",M60," ",N60," ",V60)</f>
        <v>SFH11, 40P 2R Female TH, 250v 3A Gold NoFP</v>
      </c>
      <c r="D60" t="str">
        <f>_xlfn.CONCAT(E60,", ",F60,"P ",I60,"R ",G60)</f>
        <v>SFH11, 40P 2R Female</v>
      </c>
      <c r="E60" t="s">
        <v>58</v>
      </c>
      <c r="F60">
        <v>40</v>
      </c>
      <c r="G60" t="s">
        <v>59</v>
      </c>
      <c r="H60" t="s">
        <v>47</v>
      </c>
      <c r="I60">
        <v>2</v>
      </c>
      <c r="J60" t="s">
        <v>48</v>
      </c>
      <c r="K60" t="s">
        <v>34</v>
      </c>
      <c r="L60" t="s">
        <v>65</v>
      </c>
      <c r="M60" t="s">
        <v>50</v>
      </c>
      <c r="N60" t="s">
        <v>51</v>
      </c>
      <c r="O60" t="s">
        <v>61</v>
      </c>
      <c r="P60" t="s">
        <v>90</v>
      </c>
      <c r="Q60" t="s">
        <v>40</v>
      </c>
      <c r="R60" t="s">
        <v>91</v>
      </c>
      <c r="S60" t="s">
        <v>64</v>
      </c>
      <c r="T60" t="s">
        <v>194</v>
      </c>
      <c r="U60" t="s">
        <v>150</v>
      </c>
      <c r="V60" t="s">
        <v>151</v>
      </c>
    </row>
    <row r="61" spans="1:27" x14ac:dyDescent="0.3">
      <c r="A61">
        <v>55</v>
      </c>
      <c r="C61" t="str">
        <f>_xlfn.CONCAT(D61," ",K61,", ",L61," ",M61," ",N61," ",V61)</f>
        <v>SFH11, 40P 2R Female TH, 250v 3A Gold NoFP</v>
      </c>
      <c r="D61" t="str">
        <f>_xlfn.CONCAT(E61,", ",F61,"P ",I61,"R ",G61)</f>
        <v>SFH11, 40P 2R Female</v>
      </c>
      <c r="E61" t="s">
        <v>58</v>
      </c>
      <c r="F61">
        <v>40</v>
      </c>
      <c r="G61" t="s">
        <v>59</v>
      </c>
      <c r="H61" t="s">
        <v>47</v>
      </c>
      <c r="I61">
        <v>2</v>
      </c>
      <c r="J61" t="s">
        <v>33</v>
      </c>
      <c r="K61" t="s">
        <v>34</v>
      </c>
      <c r="L61" t="s">
        <v>65</v>
      </c>
      <c r="M61" t="s">
        <v>50</v>
      </c>
      <c r="N61" t="s">
        <v>51</v>
      </c>
      <c r="O61" t="s">
        <v>61</v>
      </c>
      <c r="P61" t="s">
        <v>92</v>
      </c>
      <c r="Q61" t="s">
        <v>40</v>
      </c>
      <c r="R61" t="s">
        <v>93</v>
      </c>
      <c r="S61" t="s">
        <v>64</v>
      </c>
      <c r="T61" t="s">
        <v>194</v>
      </c>
      <c r="U61" t="s">
        <v>150</v>
      </c>
      <c r="V61" t="s">
        <v>151</v>
      </c>
    </row>
    <row r="62" spans="1:27" x14ac:dyDescent="0.3">
      <c r="A62">
        <v>56</v>
      </c>
      <c r="C62" t="str">
        <f>_xlfn.CONCAT(D62," ",K62,", ",L62," ",M62," ",N62," ",V62)</f>
        <v>SFH11, 50P 2R Female TH, 250v 3A Gold NoFP</v>
      </c>
      <c r="D62" t="str">
        <f>_xlfn.CONCAT(E62,", ",F62,"P ",I62,"R ",G62)</f>
        <v>SFH11, 50P 2R Female</v>
      </c>
      <c r="E62" t="s">
        <v>58</v>
      </c>
      <c r="F62">
        <v>50</v>
      </c>
      <c r="G62" t="s">
        <v>59</v>
      </c>
      <c r="H62" t="s">
        <v>47</v>
      </c>
      <c r="I62">
        <v>2</v>
      </c>
      <c r="J62" t="s">
        <v>48</v>
      </c>
      <c r="K62" t="s">
        <v>34</v>
      </c>
      <c r="L62" t="s">
        <v>65</v>
      </c>
      <c r="M62" t="s">
        <v>50</v>
      </c>
      <c r="N62" t="s">
        <v>51</v>
      </c>
      <c r="O62" t="s">
        <v>61</v>
      </c>
      <c r="P62" t="s">
        <v>94</v>
      </c>
      <c r="Q62" t="s">
        <v>40</v>
      </c>
      <c r="R62" t="s">
        <v>95</v>
      </c>
      <c r="S62" t="s">
        <v>64</v>
      </c>
      <c r="T62" t="s">
        <v>195</v>
      </c>
      <c r="U62" t="s">
        <v>150</v>
      </c>
      <c r="V62" t="s">
        <v>151</v>
      </c>
    </row>
    <row r="63" spans="1:27" x14ac:dyDescent="0.3">
      <c r="A63">
        <v>57</v>
      </c>
      <c r="C63" t="str">
        <f>_xlfn.CONCAT(D63," ",K63,", ",L63," ",M63," ",N63," ",V63)</f>
        <v>SFH11, 6P 2R Female TH, 250v 3A Gold Keyed</v>
      </c>
      <c r="D63" t="str">
        <f>_xlfn.CONCAT(E63,", ",F63,"P ",I63,"R ",G63)</f>
        <v>SFH11, 6P 2R Female</v>
      </c>
      <c r="E63" t="s">
        <v>58</v>
      </c>
      <c r="F63">
        <v>6</v>
      </c>
      <c r="G63" t="s">
        <v>59</v>
      </c>
      <c r="H63" t="s">
        <v>47</v>
      </c>
      <c r="I63">
        <v>2</v>
      </c>
      <c r="J63" t="s">
        <v>48</v>
      </c>
      <c r="K63" t="s">
        <v>34</v>
      </c>
      <c r="L63" t="s">
        <v>65</v>
      </c>
      <c r="M63" t="s">
        <v>50</v>
      </c>
      <c r="N63" t="s">
        <v>51</v>
      </c>
      <c r="O63" t="s">
        <v>61</v>
      </c>
      <c r="P63" t="s">
        <v>63</v>
      </c>
      <c r="Q63" t="s">
        <v>40</v>
      </c>
      <c r="R63" t="s">
        <v>62</v>
      </c>
      <c r="S63" t="s">
        <v>64</v>
      </c>
      <c r="T63" t="s">
        <v>187</v>
      </c>
      <c r="U63" t="s">
        <v>196</v>
      </c>
      <c r="V63" t="s">
        <v>60</v>
      </c>
    </row>
  </sheetData>
  <phoneticPr fontId="2" type="noConversion"/>
  <conditionalFormatting sqref="C7:V139">
    <cfRule type="containsBlanks" dxfId="0" priority="1">
      <formula>LEN(TRIM(C7))=0</formula>
    </cfRule>
  </conditionalFormatting>
  <conditionalFormatting sqref="P1:P26 P28:P1048576 R27">
    <cfRule type="duplicateValues" dxfId="2" priority="6"/>
  </conditionalFormatting>
  <conditionalFormatting sqref="R16:R26 R28:R1048576 R1:R14">
    <cfRule type="duplicateValues" dxfId="1" priority="5"/>
  </conditionalFormatting>
  <hyperlinks>
    <hyperlink ref="S18" r:id="rId1" xr:uid="{200A6FD8-6186-4687-8795-E320BB47316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2025-04-14T20:26:44Z</dcterms:modified>
</cp:coreProperties>
</file>