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29AA574B-9819-49ED-A78A-759BD27DF8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T8" i="1"/>
  <c r="U8" i="1" s="1"/>
  <c r="C8" i="1"/>
  <c r="D8" i="1"/>
  <c r="D7" i="1"/>
  <c r="C7" i="1"/>
  <c r="G2" i="1"/>
  <c r="E2" i="1"/>
  <c r="F2" i="1"/>
  <c r="H2" i="1"/>
  <c r="X7" i="1"/>
  <c r="I2" i="1"/>
  <c r="J2" i="1"/>
  <c r="K2" i="1"/>
  <c r="L2" i="1"/>
  <c r="M2" i="1"/>
  <c r="N2" i="1"/>
  <c r="O2" i="1"/>
  <c r="P2" i="1"/>
  <c r="C2" i="1" l="1"/>
  <c r="X3" i="1" s="1"/>
  <c r="S7" i="1"/>
  <c r="D2" i="1"/>
  <c r="T7" i="1"/>
  <c r="U7" i="1" s="1"/>
  <c r="X4" i="1" s="1"/>
  <c r="X5" i="1" l="1"/>
  <c r="X2" i="1"/>
</calcChain>
</file>

<file path=xl/sharedStrings.xml><?xml version="1.0" encoding="utf-8"?>
<sst xmlns="http://schemas.openxmlformats.org/spreadsheetml/2006/main" count="48" uniqueCount="45">
  <si>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</si>
  <si>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</si>
  <si>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</si>
  <si>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</si>
  <si>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</si>
  <si>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</si>
  <si>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</si>
  <si>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</si>
  <si>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</si>
  <si>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</si>
  <si>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</si>
  <si>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</si>
  <si>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</si>
  <si>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</si>
  <si>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</si>
  <si>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</si>
  <si>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</si>
  <si>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</si>
  <si>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</si>
  <si>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</si>
  <si>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SS2040LL_R1_00001</t>
  </si>
  <si>
    <t>Panjit International Inc.</t>
  </si>
  <si>
    <t>3757-SS2040LL_R1_00001CT-ND</t>
  </si>
  <si>
    <t>Digikey</t>
  </si>
  <si>
    <t>https://www.panjit.com.tw/upload/datasheet/SS2040LL.pdf</t>
  </si>
  <si>
    <t>Vr (max)</t>
  </si>
  <si>
    <t>Vf@If (max)</t>
  </si>
  <si>
    <t>40V</t>
  </si>
  <si>
    <t>0.45V@2A</t>
  </si>
  <si>
    <t>Mounting Type</t>
  </si>
  <si>
    <t>SMD</t>
  </si>
  <si>
    <t>I (max)</t>
  </si>
  <si>
    <t>2A</t>
  </si>
  <si>
    <t>0Dan_Discreet:Diode_Schottky</t>
  </si>
  <si>
    <t>Diodes:D_SOD-123F</t>
  </si>
  <si>
    <t> </t>
  </si>
  <si>
    <t>BAS40-05,215</t>
  </si>
  <si>
    <t>Dual CC</t>
  </si>
  <si>
    <t>Nexperia USA Inc.</t>
  </si>
  <si>
    <t>1727-4235-1-ND</t>
  </si>
  <si>
    <t>https://assets.nexperia.com/documents/data-sheet/BAS40-05.pdf</t>
  </si>
  <si>
    <t>0.12A</t>
  </si>
  <si>
    <t>1V@40mA</t>
  </si>
  <si>
    <t>0Dan_Discreet:Diode_Schottky_BAS40-05</t>
  </si>
  <si>
    <t>Discreet_SMD:SOT-23-3_1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</si>
</sst>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njit.com.tw/upload/datasheet/SS2040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"/>
  <sheetViews>
    <sheetView tabSelected="1" topLeftCell="J1" workbookViewId="0">
      <selection activeCell="C7" sqref="C7:P8"/>
    </sheetView>
  </sheetViews>
  <sheetFormatPr defaultRowHeight="14.4" x14ac:dyDescent="0.3"/>
  <cols>
    <col min="3" max="3" width="24.88671875" bestFit="1" customWidth="1"/>
    <col min="4" max="4" width="18.5546875" bestFit="1" customWidth="1"/>
    <col min="6" max="6" width="10.77734375" bestFit="1" customWidth="1"/>
    <col min="7" max="7" width="10.77734375" customWidth="1"/>
    <col min="8" max="8" width="13.21875" bestFit="1" customWidth="1"/>
    <col min="9" max="9" width="20.21875" bestFit="1" customWidth="1"/>
    <col min="10" max="10" width="17.44140625" customWidth="1"/>
    <col min="11" max="11" width="9.6640625" bestFit="1" customWidth="1"/>
    <col min="12" max="12" width="28.109375" bestFit="1" customWidth="1"/>
    <col min="13" max="13" width="12.33203125" customWidth="1"/>
    <col min="14" max="14" width="35.6640625" bestFit="1" customWidth="1"/>
    <col min="15" max="15" width="22.88671875" bestFit="1" customWidth="1"/>
    <col min="23" max="23" width="15" bestFit="1" customWidth="1"/>
  </cols>
  <sheetData>
    <row r="1" spans="2:24" x14ac:dyDescent="0.3">
      <c r="B1" s="1"/>
      <c r="J1" s="1"/>
    </row>
    <row r="2" spans="2:24" x14ac:dyDescent="0.3">
      <c r="B2" t="s">
        <v>0</v>
      </c>
      <c r="C2">
        <f>COUNTA(C7:C9999)</f>
        <v>2</v>
      </c>
      <c r="D2">
        <f t="shared" ref="D2:P2" si="0">COUNTA(D7:D9999)</f>
        <v>2</v>
      </c>
      <c r="E2">
        <f>COUNTA(E7:E9999)</f>
        <v>2</v>
      </c>
      <c r="F2">
        <f>COUNTA(F7:F9999)</f>
        <v>2</v>
      </c>
      <c r="G2">
        <f>COUNTA(G7:G9999)</f>
        <v>2</v>
      </c>
      <c r="H2">
        <f t="shared" ref="H2" si="1">COUNTA(H7:H9999)</f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W2" t="s">
        <v>1</v>
      </c>
      <c r="X2">
        <f>AVERAGE(T7:T9999)</f>
        <v>100</v>
      </c>
    </row>
    <row r="3" spans="2:24" x14ac:dyDescent="0.3">
      <c r="W3" t="s">
        <v>2</v>
      </c>
      <c r="X3">
        <f>MAX(C2:P2)</f>
        <v>2</v>
      </c>
    </row>
    <row r="4" spans="2:24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W4" t="s">
        <v>4</v>
      </c>
      <c r="X4">
        <f>SUM(U7:U9999)</f>
        <v>2</v>
      </c>
    </row>
    <row r="5" spans="2:24" x14ac:dyDescent="0.3">
      <c r="W5" t="s">
        <v>5</v>
      </c>
      <c r="X5">
        <f>COUNTIF(T7:T9999,"&lt;100")</f>
        <v>0</v>
      </c>
    </row>
    <row r="6" spans="2:24" x14ac:dyDescent="0.3">
      <c r="C6" t="s">
        <v>6</v>
      </c>
      <c r="D6" t="s">
        <v>7</v>
      </c>
      <c r="E6" t="s">
        <v>25</v>
      </c>
      <c r="F6" t="s">
        <v>26</v>
      </c>
      <c r="G6" t="s">
        <v>31</v>
      </c>
      <c r="H6" t="s">
        <v>29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S6" t="s">
        <v>16</v>
      </c>
      <c r="T6" t="s">
        <v>17</v>
      </c>
      <c r="U6" t="s">
        <v>18</v>
      </c>
    </row>
    <row r="7" spans="2:24" x14ac:dyDescent="0.3">
      <c r="C7" t="str">
        <f>_xlfn.CONCAT("Schottky ",E7," ",G7," ",H7," ",P7)</f>
        <v>Schottky 40V 2A SMD  </v>
      </c>
      <c r="D7" t="str">
        <f>_xlfn.CONCAT("Schottky ",E7," ",G7," ",H7)</f>
        <v>Schottky 40V 2A SMD</v>
      </c>
      <c r="E7" t="s">
        <v>27</v>
      </c>
      <c r="F7" t="s">
        <v>28</v>
      </c>
      <c r="G7" t="s">
        <v>32</v>
      </c>
      <c r="H7" t="s">
        <v>30</v>
      </c>
      <c r="I7" t="s">
        <v>21</v>
      </c>
      <c r="J7" t="s">
        <v>20</v>
      </c>
      <c r="K7" t="s">
        <v>23</v>
      </c>
      <c r="L7" t="s">
        <v>22</v>
      </c>
      <c r="M7" s="2" t="s">
        <v>24</v>
      </c>
      <c r="N7" t="s">
        <v>33</v>
      </c>
      <c r="O7" t="s">
        <v>34</v>
      </c>
      <c r="P7" t="s">
        <v>35</v>
      </c>
      <c r="S7">
        <f>COUNTBLANK(C7:P7)</f>
        <v>0</v>
      </c>
      <c r="T7">
        <f>100*COUNTA(C7:P7)/$X$7</f>
        <v>100</v>
      </c>
      <c r="U7">
        <f>IF(T7=100,1,0)</f>
        <v>1</v>
      </c>
      <c r="W7" t="s">
        <v>19</v>
      </c>
      <c r="X7">
        <f>SUM(C4:P4)</f>
        <v>14</v>
      </c>
    </row>
    <row r="8" spans="2:24" x14ac:dyDescent="0.3">
      <c r="C8" t="str">
        <f>_xlfn.CONCAT("Schottky ",E8," ",G8," ",H8," ",P8)</f>
        <v>Schottky 40V 0.12A SMD Dual CC</v>
      </c>
      <c r="D8" t="str">
        <f>_xlfn.CONCAT("Schottky ",E8," ",G8," ",H8)</f>
        <v>Schottky 40V 0.12A SMD</v>
      </c>
      <c r="E8" t="s">
        <v>27</v>
      </c>
      <c r="F8" s="3" t="s">
        <v>42</v>
      </c>
      <c r="G8" t="s">
        <v>41</v>
      </c>
      <c r="H8" t="s">
        <v>30</v>
      </c>
      <c r="I8" t="s">
        <v>38</v>
      </c>
      <c r="J8" t="s">
        <v>36</v>
      </c>
      <c r="K8" t="s">
        <v>23</v>
      </c>
      <c r="L8" t="s">
        <v>39</v>
      </c>
      <c r="M8" t="s">
        <v>40</v>
      </c>
      <c r="N8" t="s">
        <v>43</v>
      </c>
      <c r="O8" t="s">
        <v>44</v>
      </c>
      <c r="P8" t="s">
        <v>37</v>
      </c>
      <c r="S8">
        <f t="shared" ref="S8:S9" si="2">COUNTBLANK(C8:P8)</f>
        <v>0</v>
      </c>
      <c r="T8">
        <f t="shared" ref="T8:T9" si="3">100*COUNTA(C8:P8)/$X$7</f>
        <v>100</v>
      </c>
      <c r="U8">
        <f t="shared" ref="U8:U9" si="4">IF(T8=100,1,0)</f>
        <v>1</v>
      </c>
    </row>
  </sheetData>
  <conditionalFormatting sqref="C7:P23">
    <cfRule type="containsBlanks" dxfId="0" priority="1">
      <formula>LEN(TRIM(C7))=0</formula>
    </cfRule>
  </conditionalFormatting>
  <hyperlinks>
    <hyperlink ref="M7" r:id="rId1" xr:uid="{4AD1BA5A-9B99-43E3-B2FC-3B1D1EA33DC0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2025-03-29T00:58:28Z</dcterms:modified>
</cp:coreProperties>
</file>