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To Add v2\"/>
    </mc:Choice>
  </mc:AlternateContent>
  <xr:revisionPtr revIDLastSave="0" documentId="13_ncr:1_{2AD5878E-6DA7-464A-8679-A3F920DE168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T16" i="1" s="1"/>
  <c r="D16" i="1"/>
  <c r="C17" i="1"/>
  <c r="T17" i="1" s="1"/>
  <c r="D17" i="1"/>
  <c r="C18" i="1"/>
  <c r="T18" i="1" s="1"/>
  <c r="D18" i="1"/>
  <c r="C19" i="1"/>
  <c r="D19" i="1"/>
  <c r="C20" i="1"/>
  <c r="T20" i="1" s="1"/>
  <c r="D20" i="1"/>
  <c r="C21" i="1"/>
  <c r="T21" i="1" s="1"/>
  <c r="D21" i="1"/>
  <c r="C8" i="1"/>
  <c r="T8" i="1" s="1"/>
  <c r="C9" i="1"/>
  <c r="C10" i="1"/>
  <c r="T10" i="1" s="1"/>
  <c r="C11" i="1"/>
  <c r="T11" i="1" s="1"/>
  <c r="C12" i="1"/>
  <c r="T12" i="1" s="1"/>
  <c r="C13" i="1"/>
  <c r="T13" i="1" s="1"/>
  <c r="C14" i="1"/>
  <c r="C15" i="1"/>
  <c r="T15" i="1" s="1"/>
  <c r="C7" i="1"/>
  <c r="T7" i="1" s="1"/>
  <c r="D8" i="1"/>
  <c r="D9" i="1"/>
  <c r="D10" i="1"/>
  <c r="D11" i="1"/>
  <c r="D12" i="1"/>
  <c r="D13" i="1"/>
  <c r="D14" i="1"/>
  <c r="D15" i="1"/>
  <c r="D7" i="1"/>
  <c r="E2" i="1"/>
  <c r="F2" i="1"/>
  <c r="G2" i="1"/>
  <c r="H2" i="1"/>
  <c r="I2" i="1"/>
  <c r="Y7" i="1"/>
  <c r="J2" i="1"/>
  <c r="K2" i="1"/>
  <c r="L2" i="1"/>
  <c r="M2" i="1"/>
  <c r="N2" i="1"/>
  <c r="O2" i="1"/>
  <c r="P2" i="1"/>
  <c r="Q2" i="1"/>
  <c r="T14" i="1" l="1"/>
  <c r="T19" i="1"/>
  <c r="T9" i="1"/>
  <c r="U17" i="1"/>
  <c r="V17" i="1" s="1"/>
  <c r="U16" i="1"/>
  <c r="V16" i="1" s="1"/>
  <c r="U21" i="1"/>
  <c r="V21" i="1" s="1"/>
  <c r="U20" i="1"/>
  <c r="V20" i="1" s="1"/>
  <c r="U19" i="1"/>
  <c r="V19" i="1" s="1"/>
  <c r="U18" i="1"/>
  <c r="V18" i="1" s="1"/>
  <c r="D2" i="1"/>
  <c r="U13" i="1"/>
  <c r="V13" i="1" s="1"/>
  <c r="U12" i="1"/>
  <c r="V12" i="1" s="1"/>
  <c r="U11" i="1"/>
  <c r="V11" i="1" s="1"/>
  <c r="U10" i="1"/>
  <c r="V10" i="1" s="1"/>
  <c r="U15" i="1"/>
  <c r="V15" i="1" s="1"/>
  <c r="U9" i="1"/>
  <c r="V9" i="1" s="1"/>
  <c r="U14" i="1"/>
  <c r="V14" i="1" s="1"/>
  <c r="U8" i="1"/>
  <c r="V8" i="1" s="1"/>
  <c r="U7" i="1"/>
  <c r="V7" i="1" s="1"/>
  <c r="C2" i="1"/>
  <c r="Y3" i="1" l="1"/>
  <c r="Y4" i="1"/>
  <c r="Y5" i="1"/>
  <c r="Y2" i="1"/>
</calcChain>
</file>

<file path=xl/sharedStrings.xml><?xml version="1.0" encoding="utf-8"?>
<sst xmlns="http://schemas.openxmlformats.org/spreadsheetml/2006/main" count="190" uniqueCount="101">
  <si>
    <t>Totals</t>
  </si>
  <si>
    <t>% Completed</t>
  </si>
  <si>
    <t>Entries</t>
  </si>
  <si>
    <t>DB Param</t>
  </si>
  <si>
    <t>Total Complete</t>
  </si>
  <si>
    <t>Total Incomplete</t>
  </si>
  <si>
    <t>Name</t>
  </si>
  <si>
    <t>Value</t>
  </si>
  <si>
    <t>MFG</t>
  </si>
  <si>
    <t>MFG PN</t>
  </si>
  <si>
    <t>Distributor</t>
  </si>
  <si>
    <t>Distributor Pn</t>
  </si>
  <si>
    <t>Datasheet</t>
  </si>
  <si>
    <t>Symbol</t>
  </si>
  <si>
    <t>Footprint</t>
  </si>
  <si>
    <t>Comment</t>
  </si>
  <si>
    <t>Blanks</t>
  </si>
  <si>
    <t>% Filled</t>
  </si>
  <si>
    <t>Complete?</t>
  </si>
  <si>
    <t>DB Params</t>
  </si>
  <si>
    <t>Digikey</t>
  </si>
  <si>
    <t>Inputs</t>
  </si>
  <si>
    <t>Bits</t>
  </si>
  <si>
    <t>Interface</t>
  </si>
  <si>
    <t>Package</t>
  </si>
  <si>
    <t>ADS131M02IPWR</t>
  </si>
  <si>
    <t>ADS131M03IRUKR</t>
  </si>
  <si>
    <t>ADS131M04IPWR</t>
  </si>
  <si>
    <t>ADS131M06IPBSR</t>
  </si>
  <si>
    <t>ADS131M08QPBSRQ1</t>
  </si>
  <si>
    <t>ADS131M02IRUKR</t>
  </si>
  <si>
    <t>ADS131M04IRUKR</t>
  </si>
  <si>
    <t>ADS131M06IRSNR</t>
  </si>
  <si>
    <t>ADS131M08IRSNR</t>
  </si>
  <si>
    <t>Texas Instruments</t>
  </si>
  <si>
    <t>296-ADS131M02IPWRCT-ND</t>
  </si>
  <si>
    <t>20-TSSOP</t>
  </si>
  <si>
    <t>296-ADS131M03IRUKRCT-ND</t>
  </si>
  <si>
    <t>20-WQFN</t>
  </si>
  <si>
    <t>296-ADS131M04IPWRCT-ND</t>
  </si>
  <si>
    <t>296-ADS131M06IPBSRCT-ND</t>
  </si>
  <si>
    <t>32-TQFP</t>
  </si>
  <si>
    <t>296-ADS131M08QPBSRQ1CT-ND</t>
  </si>
  <si>
    <t>296-ADS131M02IRUKRCT-ND</t>
  </si>
  <si>
    <t>296-ADS131M04IRUKRCT-ND</t>
  </si>
  <si>
    <t>296-ADS131M06IRSNRCT-ND</t>
  </si>
  <si>
    <t>32-QFN</t>
  </si>
  <si>
    <t>296-ADS131M08IRSNRCT-ND</t>
  </si>
  <si>
    <t>Series</t>
  </si>
  <si>
    <t>ADS131M0x</t>
  </si>
  <si>
    <t> </t>
  </si>
  <si>
    <t>https://www.ti.com/lit/ds/symlink/ads131m02.pdf</t>
  </si>
  <si>
    <t>https://www.ti.com/lit/ds/symlink/ads131m03.pdf</t>
  </si>
  <si>
    <t>https://www.ti.com/lit/ds/symlink/ads131m04.pdf</t>
  </si>
  <si>
    <t>https://www.ti.com/lit/ds/symlink/ads131m06.pdf</t>
  </si>
  <si>
    <t>https://www.ti.com/lit/ds/symlink/ads131m08.pdf</t>
  </si>
  <si>
    <t>https://www.ti.com/lit/ds/symlink/ads131m08-q1.pdf</t>
  </si>
  <si>
    <t>0Dan_ICs_ADCs:ADS131M02_TSSOP</t>
  </si>
  <si>
    <t>0Dan_ICs_ADCs:ADS131M04_TSSOP</t>
  </si>
  <si>
    <t>0Dan_ICs_ADCs:ADS131M06_QFN</t>
  </si>
  <si>
    <t>0Dan_ICs_ADCs:ADS131M08_QFN</t>
  </si>
  <si>
    <t>0Dan_ICs_ADCs:ADS131M02_QFN</t>
  </si>
  <si>
    <t>0Dan_ICs_ADCs:ADS131M03</t>
  </si>
  <si>
    <t>0Dan_ICs_ADCs:ADS131M04_QFN</t>
  </si>
  <si>
    <t>0Dan_ICs_ADCs:ADS131M06_QFP</t>
  </si>
  <si>
    <t>0Dan_ICs_ADCs:ADS131M08_QFP</t>
  </si>
  <si>
    <t>SPI(Mode1)</t>
  </si>
  <si>
    <t>ICs:TSSOP-20_ADS131M0x</t>
  </si>
  <si>
    <t>ICs:WQFN-20_ADS131M0x</t>
  </si>
  <si>
    <t>ICs:QFP-32_5x5mm_P0.5mm_ADS131M0x</t>
  </si>
  <si>
    <t>ICs:QFN-32_ADS131M0x</t>
  </si>
  <si>
    <t>Automotive_Grade</t>
  </si>
  <si>
    <t>ADS131B0x</t>
  </si>
  <si>
    <t>AMC131M0x</t>
  </si>
  <si>
    <t>ADS131B02QPWRQ1</t>
  </si>
  <si>
    <t>https://www.ti.com/lit/ds/symlink/ads131b02-q1.pdf</t>
  </si>
  <si>
    <t>ADS131B04QPWRQ1</t>
  </si>
  <si>
    <t>296-ADS131B04QPWRQ1CT-ND</t>
  </si>
  <si>
    <t>296-ADS131B02QPWRQ1CT-ND</t>
  </si>
  <si>
    <t>https://www.ti.com/lit/ds/symlink/ads131b04-q1.pdf</t>
  </si>
  <si>
    <t>296-AMC131M01DFMRCT-ND</t>
  </si>
  <si>
    <t>AMC131M01DFMR</t>
  </si>
  <si>
    <t>20-SOIC</t>
  </si>
  <si>
    <t>https://www.ti.com/lit/ds/symlink/amc131m01.pdf</t>
  </si>
  <si>
    <t>Isolated</t>
  </si>
  <si>
    <t>AMC131M02DFMR</t>
  </si>
  <si>
    <t>296-AMC131M02DFMRCT-ND</t>
  </si>
  <si>
    <t>https://www.ti.com/lit/ds/symlink/amc131m02.pdf</t>
  </si>
  <si>
    <t>AMC131M03DFMR</t>
  </si>
  <si>
    <t>296-AMC131M03DFMRCT-ND</t>
  </si>
  <si>
    <t>https://www.ti.com/lit/ds/symlink/amc131m03.pdf</t>
  </si>
  <si>
    <t>AMC131M03QDFMRQ1</t>
  </si>
  <si>
    <t>296-AMC131M03QDFMRQ1CT-ND</t>
  </si>
  <si>
    <t>https://www.ti.com/lit/ds/symlink/amc131m03-q1.pdf</t>
  </si>
  <si>
    <t>Isolated Automotive_Grade</t>
  </si>
  <si>
    <t>0Dan_ICs_ADCs:ADS131B02</t>
  </si>
  <si>
    <t>0Dan_ICs_ADCs:ADS131B04</t>
  </si>
  <si>
    <t>0Dan_ICs_ADCs:AMC131M02</t>
  </si>
  <si>
    <t>0Dan_ICs_ADCs:AMC131M03</t>
  </si>
  <si>
    <t>0Dan_ICs_ADCs:AMC131M01</t>
  </si>
  <si>
    <t>ICs:AMC131M0x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</si>
</sst>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3" fillId="0" borderId="0" xfId="1"/>
    <xf numFmtId="0" fontId="3" fillId="0" borderId="0" xfId="1" applyFill="1"/>
  </cellXfs>
  <cellStyles count="2">
    <cellStyle name="Hyperlink" xfId="1" builtinId="8"/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i.com/lit/ds/symlink/amc131m01.pdf" TargetMode="External"/><Relationship Id="rId2" Type="http://schemas.openxmlformats.org/officeDocument/2006/relationships/hyperlink" Target="https://www.ti.com/lit/ds/symlink/ads131b04-q1.pdf" TargetMode="External"/><Relationship Id="rId1" Type="http://schemas.openxmlformats.org/officeDocument/2006/relationships/hyperlink" Target="https://www.ti.com/lit/ds/symlink/ads131b02-q1.pdf" TargetMode="External"/><Relationship Id="rId6" Type="http://schemas.openxmlformats.org/officeDocument/2006/relationships/hyperlink" Target="https://www.ti.com/lit/ds/symlink/amc131m02.pdf" TargetMode="External"/><Relationship Id="rId5" Type="http://schemas.openxmlformats.org/officeDocument/2006/relationships/hyperlink" Target="https://www.ti.com/lit/ds/symlink/amc131m03-q1.pdf" TargetMode="External"/><Relationship Id="rId4" Type="http://schemas.openxmlformats.org/officeDocument/2006/relationships/hyperlink" Target="https://www.ti.com/lit/ds/symlink/amc131m03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1"/>
  <sheetViews>
    <sheetView tabSelected="1" workbookViewId="0">
      <selection activeCell="B21" sqref="B21"/>
    </sheetView>
  </sheetViews>
  <sheetFormatPr defaultRowHeight="14.4" x14ac:dyDescent="0.3"/>
  <cols>
    <col min="3" max="3" width="52.88671875" bestFit="1" customWidth="1"/>
    <col min="4" max="4" width="18.88671875" bestFit="1" customWidth="1"/>
    <col min="5" max="5" width="11.44140625" bestFit="1" customWidth="1"/>
    <col min="6" max="6" width="6" bestFit="1" customWidth="1"/>
    <col min="7" max="7" width="4" bestFit="1" customWidth="1"/>
    <col min="8" max="8" width="10.33203125" bestFit="1" customWidth="1"/>
    <col min="10" max="10" width="15.88671875" bestFit="1" customWidth="1"/>
    <col min="11" max="11" width="18.6640625" customWidth="1"/>
    <col min="12" max="12" width="9.6640625" bestFit="1" customWidth="1"/>
    <col min="13" max="13" width="28.109375" bestFit="1" customWidth="1"/>
    <col min="14" max="14" width="46" bestFit="1" customWidth="1"/>
    <col min="15" max="15" width="31" bestFit="1" customWidth="1"/>
    <col min="16" max="16" width="22.88671875" bestFit="1" customWidth="1"/>
    <col min="17" max="17" width="16.5546875" bestFit="1" customWidth="1"/>
    <col min="24" max="24" width="15" bestFit="1" customWidth="1"/>
  </cols>
  <sheetData>
    <row r="1" spans="1:25" x14ac:dyDescent="0.3">
      <c r="B1" s="1"/>
      <c r="K1" s="1"/>
    </row>
    <row r="2" spans="1:25" x14ac:dyDescent="0.3">
      <c r="B2" t="s">
        <v>0</v>
      </c>
      <c r="C2">
        <f>COUNTA(C7:C9999)</f>
        <v>15</v>
      </c>
      <c r="D2">
        <f t="shared" ref="D2:Q2" si="0">COUNTA(D7:D9999)</f>
        <v>15</v>
      </c>
      <c r="E2">
        <f t="shared" ref="E2" si="1">COUNTA(E7:E9999)</f>
        <v>15</v>
      </c>
      <c r="F2">
        <f t="shared" si="0"/>
        <v>15</v>
      </c>
      <c r="G2">
        <f t="shared" ref="G2:I2" si="2">COUNTA(G7:G9999)</f>
        <v>15</v>
      </c>
      <c r="H2">
        <f t="shared" si="2"/>
        <v>15</v>
      </c>
      <c r="I2">
        <f t="shared" si="2"/>
        <v>15</v>
      </c>
      <c r="J2">
        <f>COUNTA(J7:J9999)</f>
        <v>15</v>
      </c>
      <c r="K2">
        <f t="shared" si="0"/>
        <v>15</v>
      </c>
      <c r="L2">
        <f t="shared" si="0"/>
        <v>15</v>
      </c>
      <c r="M2">
        <f t="shared" si="0"/>
        <v>15</v>
      </c>
      <c r="N2">
        <f t="shared" si="0"/>
        <v>15</v>
      </c>
      <c r="O2">
        <f t="shared" si="0"/>
        <v>15</v>
      </c>
      <c r="P2">
        <f t="shared" si="0"/>
        <v>15</v>
      </c>
      <c r="Q2">
        <f t="shared" si="0"/>
        <v>15</v>
      </c>
      <c r="X2" t="s">
        <v>1</v>
      </c>
      <c r="Y2">
        <f>AVERAGE(U7:U9999)</f>
        <v>100</v>
      </c>
    </row>
    <row r="3" spans="1:25" x14ac:dyDescent="0.3">
      <c r="X3" t="s">
        <v>2</v>
      </c>
      <c r="Y3">
        <f>MAX(C2:Q2)</f>
        <v>15</v>
      </c>
    </row>
    <row r="4" spans="1:25" x14ac:dyDescent="0.3">
      <c r="B4" t="s">
        <v>3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X4" t="s">
        <v>4</v>
      </c>
      <c r="Y4">
        <f>SUM(V7:V9999)</f>
        <v>15</v>
      </c>
    </row>
    <row r="5" spans="1:25" x14ac:dyDescent="0.3">
      <c r="X5" t="s">
        <v>5</v>
      </c>
      <c r="Y5">
        <f>COUNTIF(U7:U9999,"&lt;100")</f>
        <v>0</v>
      </c>
    </row>
    <row r="6" spans="1:25" x14ac:dyDescent="0.3">
      <c r="C6" t="s">
        <v>6</v>
      </c>
      <c r="D6" t="s">
        <v>7</v>
      </c>
      <c r="E6" t="s">
        <v>48</v>
      </c>
      <c r="F6" t="s">
        <v>21</v>
      </c>
      <c r="G6" t="s">
        <v>22</v>
      </c>
      <c r="H6" t="s">
        <v>23</v>
      </c>
      <c r="I6" t="s">
        <v>24</v>
      </c>
      <c r="J6" t="s">
        <v>8</v>
      </c>
      <c r="K6" t="s">
        <v>9</v>
      </c>
      <c r="L6" t="s">
        <v>10</v>
      </c>
      <c r="M6" t="s">
        <v>11</v>
      </c>
      <c r="N6" t="s">
        <v>12</v>
      </c>
      <c r="O6" t="s">
        <v>13</v>
      </c>
      <c r="P6" t="s">
        <v>14</v>
      </c>
      <c r="Q6" t="s">
        <v>15</v>
      </c>
      <c r="T6" t="s">
        <v>16</v>
      </c>
      <c r="U6" t="s">
        <v>17</v>
      </c>
      <c r="V6" t="s">
        <v>18</v>
      </c>
    </row>
    <row r="7" spans="1:25" x14ac:dyDescent="0.3">
      <c r="A7">
        <v>1</v>
      </c>
      <c r="C7" t="str">
        <f>_xlfn.CONCAT(F7,"In ",G7,"Bit ",H7," ",E7," ",Q7)</f>
        <v>2In 24Bit SPI(Mode1) ADS131M0x  </v>
      </c>
      <c r="D7" t="str">
        <f>K7</f>
        <v>ADS131M02IPWR</v>
      </c>
      <c r="E7" t="s">
        <v>49</v>
      </c>
      <c r="F7">
        <v>2</v>
      </c>
      <c r="G7">
        <v>24</v>
      </c>
      <c r="H7" t="s">
        <v>66</v>
      </c>
      <c r="I7" t="s">
        <v>36</v>
      </c>
      <c r="J7" t="s">
        <v>34</v>
      </c>
      <c r="K7" t="s">
        <v>25</v>
      </c>
      <c r="L7" t="s">
        <v>20</v>
      </c>
      <c r="M7" t="s">
        <v>35</v>
      </c>
      <c r="N7" t="s">
        <v>51</v>
      </c>
      <c r="O7" t="s">
        <v>57</v>
      </c>
      <c r="P7" t="s">
        <v>67</v>
      </c>
      <c r="Q7" t="s">
        <v>50</v>
      </c>
      <c r="T7">
        <f>COUNTBLANK(C7:Q7)</f>
        <v>0</v>
      </c>
      <c r="U7">
        <f>100*COUNTA(C7:Q7)/$Y$7</f>
        <v>100</v>
      </c>
      <c r="V7">
        <f>IF(U7=100,1,0)</f>
        <v>1</v>
      </c>
      <c r="X7" t="s">
        <v>19</v>
      </c>
      <c r="Y7">
        <f>SUM(C4:Q4)</f>
        <v>15</v>
      </c>
    </row>
    <row r="8" spans="1:25" x14ac:dyDescent="0.3">
      <c r="A8">
        <v>2</v>
      </c>
      <c r="C8" t="str">
        <f t="shared" ref="C8:C15" si="3">_xlfn.CONCAT(F8,"In ",G8,"Bit ",H8," ",E8," ",Q8)</f>
        <v>2In 24Bit SPI(Mode1) ADS131M0x  </v>
      </c>
      <c r="D8" t="str">
        <f t="shared" ref="D8:D15" si="4">K8</f>
        <v>ADS131M02IRUKR</v>
      </c>
      <c r="E8" t="s">
        <v>49</v>
      </c>
      <c r="F8">
        <v>2</v>
      </c>
      <c r="G8">
        <v>24</v>
      </c>
      <c r="H8" t="s">
        <v>66</v>
      </c>
      <c r="I8" t="s">
        <v>38</v>
      </c>
      <c r="J8" t="s">
        <v>34</v>
      </c>
      <c r="K8" t="s">
        <v>30</v>
      </c>
      <c r="L8" t="s">
        <v>20</v>
      </c>
      <c r="M8" t="s">
        <v>43</v>
      </c>
      <c r="N8" t="s">
        <v>51</v>
      </c>
      <c r="O8" t="s">
        <v>61</v>
      </c>
      <c r="P8" t="s">
        <v>68</v>
      </c>
      <c r="Q8" t="s">
        <v>50</v>
      </c>
      <c r="T8">
        <f t="shared" ref="T8:T15" si="5">COUNTBLANK(C8:Q8)</f>
        <v>0</v>
      </c>
      <c r="U8">
        <f t="shared" ref="U8:U15" si="6">100*COUNTA(C8:Q8)/$Y$7</f>
        <v>100</v>
      </c>
      <c r="V8">
        <f t="shared" ref="V8:V15" si="7">IF(U8=100,1,0)</f>
        <v>1</v>
      </c>
    </row>
    <row r="9" spans="1:25" x14ac:dyDescent="0.3">
      <c r="A9">
        <v>3</v>
      </c>
      <c r="C9" t="str">
        <f t="shared" si="3"/>
        <v>3In 24Bit SPI(Mode1) ADS131M0x  </v>
      </c>
      <c r="D9" t="str">
        <f t="shared" si="4"/>
        <v>ADS131M03IRUKR</v>
      </c>
      <c r="E9" t="s">
        <v>49</v>
      </c>
      <c r="F9">
        <v>3</v>
      </c>
      <c r="G9">
        <v>24</v>
      </c>
      <c r="H9" t="s">
        <v>66</v>
      </c>
      <c r="I9" t="s">
        <v>38</v>
      </c>
      <c r="J9" t="s">
        <v>34</v>
      </c>
      <c r="K9" t="s">
        <v>26</v>
      </c>
      <c r="L9" t="s">
        <v>20</v>
      </c>
      <c r="M9" t="s">
        <v>37</v>
      </c>
      <c r="N9" t="s">
        <v>52</v>
      </c>
      <c r="O9" t="s">
        <v>62</v>
      </c>
      <c r="P9" t="s">
        <v>68</v>
      </c>
      <c r="Q9" t="s">
        <v>50</v>
      </c>
      <c r="T9">
        <f t="shared" si="5"/>
        <v>0</v>
      </c>
      <c r="U9">
        <f t="shared" si="6"/>
        <v>100</v>
      </c>
      <c r="V9">
        <f t="shared" si="7"/>
        <v>1</v>
      </c>
    </row>
    <row r="10" spans="1:25" x14ac:dyDescent="0.3">
      <c r="A10">
        <v>4</v>
      </c>
      <c r="C10" t="str">
        <f t="shared" si="3"/>
        <v>4In 24Bit SPI(Mode1) ADS131M0x  </v>
      </c>
      <c r="D10" t="str">
        <f t="shared" si="4"/>
        <v>ADS131M04IPWR</v>
      </c>
      <c r="E10" t="s">
        <v>49</v>
      </c>
      <c r="F10">
        <v>4</v>
      </c>
      <c r="G10">
        <v>24</v>
      </c>
      <c r="H10" t="s">
        <v>66</v>
      </c>
      <c r="I10" t="s">
        <v>36</v>
      </c>
      <c r="J10" t="s">
        <v>34</v>
      </c>
      <c r="K10" t="s">
        <v>27</v>
      </c>
      <c r="L10" t="s">
        <v>20</v>
      </c>
      <c r="M10" t="s">
        <v>39</v>
      </c>
      <c r="N10" t="s">
        <v>53</v>
      </c>
      <c r="O10" t="s">
        <v>58</v>
      </c>
      <c r="P10" t="s">
        <v>67</v>
      </c>
      <c r="Q10" t="s">
        <v>50</v>
      </c>
      <c r="T10">
        <f t="shared" si="5"/>
        <v>0</v>
      </c>
      <c r="U10">
        <f t="shared" si="6"/>
        <v>100</v>
      </c>
      <c r="V10">
        <f t="shared" si="7"/>
        <v>1</v>
      </c>
    </row>
    <row r="11" spans="1:25" x14ac:dyDescent="0.3">
      <c r="A11">
        <v>5</v>
      </c>
      <c r="C11" t="str">
        <f t="shared" si="3"/>
        <v>4In 24Bit SPI(Mode1) ADS131M0x  </v>
      </c>
      <c r="D11" t="str">
        <f t="shared" si="4"/>
        <v>ADS131M04IRUKR</v>
      </c>
      <c r="E11" t="s">
        <v>49</v>
      </c>
      <c r="F11">
        <v>4</v>
      </c>
      <c r="G11">
        <v>24</v>
      </c>
      <c r="H11" t="s">
        <v>66</v>
      </c>
      <c r="I11" t="s">
        <v>38</v>
      </c>
      <c r="J11" t="s">
        <v>34</v>
      </c>
      <c r="K11" t="s">
        <v>31</v>
      </c>
      <c r="L11" t="s">
        <v>20</v>
      </c>
      <c r="M11" t="s">
        <v>44</v>
      </c>
      <c r="N11" t="s">
        <v>53</v>
      </c>
      <c r="O11" t="s">
        <v>63</v>
      </c>
      <c r="P11" t="s">
        <v>68</v>
      </c>
      <c r="Q11" t="s">
        <v>50</v>
      </c>
      <c r="T11">
        <f t="shared" si="5"/>
        <v>0</v>
      </c>
      <c r="U11">
        <f t="shared" si="6"/>
        <v>100</v>
      </c>
      <c r="V11">
        <f t="shared" si="7"/>
        <v>1</v>
      </c>
    </row>
    <row r="12" spans="1:25" x14ac:dyDescent="0.3">
      <c r="A12">
        <v>6</v>
      </c>
      <c r="C12" t="str">
        <f t="shared" si="3"/>
        <v>6In 24Bit SPI(Mode1) ADS131M0x  </v>
      </c>
      <c r="D12" t="str">
        <f t="shared" si="4"/>
        <v>ADS131M06IPBSR</v>
      </c>
      <c r="E12" t="s">
        <v>49</v>
      </c>
      <c r="F12">
        <v>6</v>
      </c>
      <c r="G12">
        <v>24</v>
      </c>
      <c r="H12" t="s">
        <v>66</v>
      </c>
      <c r="I12" t="s">
        <v>41</v>
      </c>
      <c r="J12" t="s">
        <v>34</v>
      </c>
      <c r="K12" t="s">
        <v>28</v>
      </c>
      <c r="L12" t="s">
        <v>20</v>
      </c>
      <c r="M12" t="s">
        <v>40</v>
      </c>
      <c r="N12" t="s">
        <v>54</v>
      </c>
      <c r="O12" t="s">
        <v>64</v>
      </c>
      <c r="P12" t="s">
        <v>69</v>
      </c>
      <c r="Q12" t="s">
        <v>50</v>
      </c>
      <c r="T12">
        <f t="shared" si="5"/>
        <v>0</v>
      </c>
      <c r="U12">
        <f t="shared" si="6"/>
        <v>100</v>
      </c>
      <c r="V12">
        <f t="shared" si="7"/>
        <v>1</v>
      </c>
    </row>
    <row r="13" spans="1:25" x14ac:dyDescent="0.3">
      <c r="A13">
        <v>7</v>
      </c>
      <c r="C13" t="str">
        <f t="shared" si="3"/>
        <v>6In 24Bit SPI(Mode1) ADS131M0x  </v>
      </c>
      <c r="D13" t="str">
        <f t="shared" si="4"/>
        <v>ADS131M06IRSNR</v>
      </c>
      <c r="E13" t="s">
        <v>49</v>
      </c>
      <c r="F13">
        <v>6</v>
      </c>
      <c r="G13">
        <v>24</v>
      </c>
      <c r="H13" t="s">
        <v>66</v>
      </c>
      <c r="I13" t="s">
        <v>46</v>
      </c>
      <c r="J13" t="s">
        <v>34</v>
      </c>
      <c r="K13" t="s">
        <v>32</v>
      </c>
      <c r="L13" t="s">
        <v>20</v>
      </c>
      <c r="M13" t="s">
        <v>45</v>
      </c>
      <c r="N13" t="s">
        <v>54</v>
      </c>
      <c r="O13" t="s">
        <v>59</v>
      </c>
      <c r="P13" t="s">
        <v>70</v>
      </c>
      <c r="Q13" t="s">
        <v>50</v>
      </c>
      <c r="T13">
        <f t="shared" si="5"/>
        <v>0</v>
      </c>
      <c r="U13">
        <f t="shared" si="6"/>
        <v>100</v>
      </c>
      <c r="V13">
        <f t="shared" si="7"/>
        <v>1</v>
      </c>
    </row>
    <row r="14" spans="1:25" x14ac:dyDescent="0.3">
      <c r="A14">
        <v>8</v>
      </c>
      <c r="C14" t="str">
        <f t="shared" si="3"/>
        <v>8In 24Bit SPI(Mode1) ADS131M0x Automotive_Grade</v>
      </c>
      <c r="D14" t="str">
        <f t="shared" si="4"/>
        <v>ADS131M08QPBSRQ1</v>
      </c>
      <c r="E14" t="s">
        <v>49</v>
      </c>
      <c r="F14">
        <v>8</v>
      </c>
      <c r="G14">
        <v>24</v>
      </c>
      <c r="H14" t="s">
        <v>66</v>
      </c>
      <c r="I14" t="s">
        <v>41</v>
      </c>
      <c r="J14" t="s">
        <v>34</v>
      </c>
      <c r="K14" t="s">
        <v>29</v>
      </c>
      <c r="L14" t="s">
        <v>20</v>
      </c>
      <c r="M14" t="s">
        <v>42</v>
      </c>
      <c r="N14" t="s">
        <v>56</v>
      </c>
      <c r="O14" t="s">
        <v>65</v>
      </c>
      <c r="P14" t="s">
        <v>69</v>
      </c>
      <c r="Q14" t="s">
        <v>71</v>
      </c>
      <c r="T14">
        <f t="shared" si="5"/>
        <v>0</v>
      </c>
      <c r="U14">
        <f t="shared" si="6"/>
        <v>100</v>
      </c>
      <c r="V14">
        <f t="shared" si="7"/>
        <v>1</v>
      </c>
    </row>
    <row r="15" spans="1:25" x14ac:dyDescent="0.3">
      <c r="A15">
        <v>9</v>
      </c>
      <c r="C15" t="str">
        <f t="shared" si="3"/>
        <v>8In 24Bit SPI(Mode1) ADS131M0x  </v>
      </c>
      <c r="D15" t="str">
        <f t="shared" si="4"/>
        <v>ADS131M08IRSNR</v>
      </c>
      <c r="E15" t="s">
        <v>49</v>
      </c>
      <c r="F15">
        <v>8</v>
      </c>
      <c r="G15">
        <v>24</v>
      </c>
      <c r="H15" t="s">
        <v>66</v>
      </c>
      <c r="I15" t="s">
        <v>46</v>
      </c>
      <c r="J15" t="s">
        <v>34</v>
      </c>
      <c r="K15" t="s">
        <v>33</v>
      </c>
      <c r="L15" t="s">
        <v>20</v>
      </c>
      <c r="M15" t="s">
        <v>47</v>
      </c>
      <c r="N15" t="s">
        <v>55</v>
      </c>
      <c r="O15" t="s">
        <v>60</v>
      </c>
      <c r="P15" t="s">
        <v>70</v>
      </c>
      <c r="Q15" t="s">
        <v>50</v>
      </c>
      <c r="T15">
        <f t="shared" si="5"/>
        <v>0</v>
      </c>
      <c r="U15">
        <f t="shared" si="6"/>
        <v>100</v>
      </c>
      <c r="V15">
        <f t="shared" si="7"/>
        <v>1</v>
      </c>
    </row>
    <row r="16" spans="1:25" x14ac:dyDescent="0.3">
      <c r="A16">
        <v>10</v>
      </c>
      <c r="C16" t="str">
        <f t="shared" ref="C16:C21" si="8">_xlfn.CONCAT(F16,"In ",G16,"Bit ",H16," ",E16," ",Q16)</f>
        <v>2In 24Bit SPI(Mode1) ADS131B0x Automotive_Grade</v>
      </c>
      <c r="D16" t="str">
        <f t="shared" ref="D16:D21" si="9">K16</f>
        <v>ADS131B02QPWRQ1</v>
      </c>
      <c r="E16" t="s">
        <v>72</v>
      </c>
      <c r="F16">
        <v>2</v>
      </c>
      <c r="G16">
        <v>24</v>
      </c>
      <c r="H16" t="s">
        <v>66</v>
      </c>
      <c r="I16" t="s">
        <v>36</v>
      </c>
      <c r="J16" t="s">
        <v>34</v>
      </c>
      <c r="K16" t="s">
        <v>74</v>
      </c>
      <c r="L16" t="s">
        <v>20</v>
      </c>
      <c r="M16" t="s">
        <v>78</v>
      </c>
      <c r="N16" s="2" t="s">
        <v>75</v>
      </c>
      <c r="O16" t="s">
        <v>95</v>
      </c>
      <c r="P16" t="s">
        <v>67</v>
      </c>
      <c r="Q16" t="s">
        <v>71</v>
      </c>
      <c r="T16">
        <f>COUNTBLANK(C16:Q16)</f>
        <v>0</v>
      </c>
      <c r="U16">
        <f>100*COUNTA(C16:Q16)/$Y$7</f>
        <v>100</v>
      </c>
      <c r="V16">
        <f>IF(U16=100,1,0)</f>
        <v>1</v>
      </c>
    </row>
    <row r="17" spans="1:22" x14ac:dyDescent="0.3">
      <c r="A17">
        <v>11</v>
      </c>
      <c r="C17" t="str">
        <f t="shared" si="8"/>
        <v>4In 24Bit SPI(Mode1) ADS131B0x Automotive_Grade</v>
      </c>
      <c r="D17" t="str">
        <f t="shared" si="9"/>
        <v>ADS131B04QPWRQ1</v>
      </c>
      <c r="E17" t="s">
        <v>72</v>
      </c>
      <c r="F17">
        <v>4</v>
      </c>
      <c r="G17">
        <v>24</v>
      </c>
      <c r="H17" t="s">
        <v>66</v>
      </c>
      <c r="I17" t="s">
        <v>36</v>
      </c>
      <c r="J17" t="s">
        <v>34</v>
      </c>
      <c r="K17" t="s">
        <v>76</v>
      </c>
      <c r="L17" t="s">
        <v>20</v>
      </c>
      <c r="M17" t="s">
        <v>77</v>
      </c>
      <c r="N17" s="3" t="s">
        <v>79</v>
      </c>
      <c r="O17" t="s">
        <v>96</v>
      </c>
      <c r="P17" t="s">
        <v>67</v>
      </c>
      <c r="Q17" t="s">
        <v>71</v>
      </c>
      <c r="T17">
        <f t="shared" ref="T17:T20" si="10">COUNTBLANK(C17:Q17)</f>
        <v>0</v>
      </c>
      <c r="U17">
        <f t="shared" ref="U17:U20" si="11">100*COUNTA(C17:Q17)/$Y$7</f>
        <v>100</v>
      </c>
      <c r="V17">
        <f t="shared" ref="V17:V20" si="12">IF(U17=100,1,0)</f>
        <v>1</v>
      </c>
    </row>
    <row r="18" spans="1:22" x14ac:dyDescent="0.3">
      <c r="A18">
        <v>12</v>
      </c>
      <c r="C18" t="str">
        <f t="shared" si="8"/>
        <v>1In 24Bit SPI(Mode1) AMC131M0x Isolated</v>
      </c>
      <c r="D18" t="str">
        <f t="shared" si="9"/>
        <v>AMC131M01DFMR</v>
      </c>
      <c r="E18" t="s">
        <v>73</v>
      </c>
      <c r="F18">
        <v>1</v>
      </c>
      <c r="G18">
        <v>24</v>
      </c>
      <c r="H18" t="s">
        <v>66</v>
      </c>
      <c r="I18" t="s">
        <v>82</v>
      </c>
      <c r="J18" t="s">
        <v>34</v>
      </c>
      <c r="K18" t="s">
        <v>81</v>
      </c>
      <c r="L18" t="s">
        <v>20</v>
      </c>
      <c r="M18" t="s">
        <v>80</v>
      </c>
      <c r="N18" s="2" t="s">
        <v>83</v>
      </c>
      <c r="O18" t="s">
        <v>99</v>
      </c>
      <c r="P18" t="s">
        <v>100</v>
      </c>
      <c r="Q18" t="s">
        <v>84</v>
      </c>
      <c r="T18">
        <f t="shared" si="10"/>
        <v>0</v>
      </c>
      <c r="U18">
        <f t="shared" si="11"/>
        <v>100</v>
      </c>
      <c r="V18">
        <f t="shared" si="12"/>
        <v>1</v>
      </c>
    </row>
    <row r="19" spans="1:22" x14ac:dyDescent="0.3">
      <c r="A19">
        <v>13</v>
      </c>
      <c r="C19" t="str">
        <f t="shared" si="8"/>
        <v>2In 24Bit SPI(Mode1) AMC131M0x Isolated</v>
      </c>
      <c r="D19" t="str">
        <f t="shared" si="9"/>
        <v>AMC131M02DFMR</v>
      </c>
      <c r="E19" t="s">
        <v>73</v>
      </c>
      <c r="F19">
        <v>2</v>
      </c>
      <c r="G19">
        <v>24</v>
      </c>
      <c r="H19" t="s">
        <v>66</v>
      </c>
      <c r="I19" t="s">
        <v>82</v>
      </c>
      <c r="J19" t="s">
        <v>34</v>
      </c>
      <c r="K19" t="s">
        <v>85</v>
      </c>
      <c r="L19" t="s">
        <v>20</v>
      </c>
      <c r="M19" t="s">
        <v>86</v>
      </c>
      <c r="N19" s="2" t="s">
        <v>87</v>
      </c>
      <c r="O19" t="s">
        <v>97</v>
      </c>
      <c r="P19" t="s">
        <v>100</v>
      </c>
      <c r="Q19" t="s">
        <v>84</v>
      </c>
      <c r="T19">
        <f t="shared" si="10"/>
        <v>0</v>
      </c>
      <c r="U19">
        <f t="shared" si="11"/>
        <v>100</v>
      </c>
      <c r="V19">
        <f t="shared" si="12"/>
        <v>1</v>
      </c>
    </row>
    <row r="20" spans="1:22" x14ac:dyDescent="0.3">
      <c r="A20">
        <v>14</v>
      </c>
      <c r="C20" t="str">
        <f t="shared" si="8"/>
        <v>3In 24Bit SPI(Mode1) AMC131M0x Isolated</v>
      </c>
      <c r="D20" t="str">
        <f t="shared" si="9"/>
        <v>AMC131M03DFMR</v>
      </c>
      <c r="E20" t="s">
        <v>73</v>
      </c>
      <c r="F20">
        <v>3</v>
      </c>
      <c r="G20">
        <v>24</v>
      </c>
      <c r="H20" t="s">
        <v>66</v>
      </c>
      <c r="I20" t="s">
        <v>82</v>
      </c>
      <c r="J20" t="s">
        <v>34</v>
      </c>
      <c r="K20" t="s">
        <v>88</v>
      </c>
      <c r="L20" t="s">
        <v>20</v>
      </c>
      <c r="M20" t="s">
        <v>89</v>
      </c>
      <c r="N20" s="2" t="s">
        <v>90</v>
      </c>
      <c r="O20" t="s">
        <v>98</v>
      </c>
      <c r="P20" t="s">
        <v>100</v>
      </c>
      <c r="Q20" t="s">
        <v>84</v>
      </c>
      <c r="T20">
        <f t="shared" si="10"/>
        <v>0</v>
      </c>
      <c r="U20">
        <f t="shared" si="11"/>
        <v>100</v>
      </c>
      <c r="V20">
        <f t="shared" si="12"/>
        <v>1</v>
      </c>
    </row>
    <row r="21" spans="1:22" x14ac:dyDescent="0.3">
      <c r="A21">
        <v>15</v>
      </c>
      <c r="C21" t="str">
        <f t="shared" si="8"/>
        <v>3In 24Bit SPI(Mode1) AMC131M0x Isolated Automotive_Grade</v>
      </c>
      <c r="D21" t="str">
        <f t="shared" si="9"/>
        <v>AMC131M03QDFMRQ1</v>
      </c>
      <c r="E21" t="s">
        <v>73</v>
      </c>
      <c r="F21">
        <v>3</v>
      </c>
      <c r="G21">
        <v>24</v>
      </c>
      <c r="H21" t="s">
        <v>66</v>
      </c>
      <c r="I21" t="s">
        <v>82</v>
      </c>
      <c r="J21" t="s">
        <v>34</v>
      </c>
      <c r="K21" t="s">
        <v>91</v>
      </c>
      <c r="L21" t="s">
        <v>20</v>
      </c>
      <c r="M21" t="s">
        <v>92</v>
      </c>
      <c r="N21" s="2" t="s">
        <v>93</v>
      </c>
      <c r="O21" t="s">
        <v>98</v>
      </c>
      <c r="P21" t="s">
        <v>100</v>
      </c>
      <c r="Q21" t="s">
        <v>94</v>
      </c>
      <c r="T21">
        <f>COUNTBLANK(C21:Q21)</f>
        <v>0</v>
      </c>
      <c r="U21">
        <f>100*COUNTA(C21:Q21)/$Y$7</f>
        <v>100</v>
      </c>
      <c r="V21">
        <f>IF(U21=100,1,0)</f>
        <v>1</v>
      </c>
    </row>
  </sheetData>
  <phoneticPr fontId="2" type="noConversion"/>
  <conditionalFormatting sqref="R7:R12 R14 C7:Q51">
    <cfRule type="containsBlanks" dxfId="0" priority="2">
      <formula>LEN(TRIM(C7))=0</formula>
    </cfRule>
  </conditionalFormatting>
  <hyperlinks>
    <hyperlink ref="N16" r:id="rId1" xr:uid="{616B3591-E15F-45F6-A2AB-19C52A8F3C45}"/>
    <hyperlink ref="N17" r:id="rId2" xr:uid="{7412B26C-7B99-4B8B-B4EE-84FA223DF9BC}"/>
    <hyperlink ref="N18" r:id="rId3" xr:uid="{51D987D4-CBBD-494C-B9D1-04E7E10730D3}"/>
    <hyperlink ref="N20" r:id="rId4" xr:uid="{16DF8D3C-4B99-4CBF-AD87-52256D662329}"/>
    <hyperlink ref="N21" r:id="rId5" xr:uid="{8E3DE6A8-0762-4132-8037-6B1EE7E7F058}"/>
    <hyperlink ref="N19" r:id="rId6" xr:uid="{FB66E51D-63B3-46CA-942F-CF2F5FF7339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Wiens</dc:creator>
  <cp:lastModifiedBy>Wiens, Gary</cp:lastModifiedBy>
  <dcterms:created xsi:type="dcterms:W3CDTF">2015-06-05T18:17:20Z</dcterms:created>
  <dcterms:modified xsi:type="dcterms:W3CDTF">2025-06-06T02:06:55Z</dcterms:modified>
</cp:coreProperties>
</file>