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7852E8D4-46A0-46FA-B496-49C57A2EB468}" xr6:coauthVersionLast="47" xr6:coauthVersionMax="47" xr10:uidLastSave="{00000000-0000-0000-0000-000000000000}"/>
  <bookViews>
    <workbookView xWindow="9672" yWindow="0" windowWidth="1336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K2" i="1"/>
  <c r="E2" i="1"/>
  <c r="F2" i="1"/>
  <c r="G2" i="1"/>
  <c r="H2" i="1"/>
  <c r="I2" i="1"/>
  <c r="J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D2" i="1"/>
  <c r="C8" i="1" l="1"/>
  <c r="AD8" i="1" s="1"/>
  <c r="C7" i="1"/>
  <c r="AD7" i="1" s="1"/>
  <c r="AI7" i="1"/>
  <c r="AE8" i="1" l="1"/>
  <c r="AF8" i="1" s="1"/>
  <c r="C2" i="1"/>
  <c r="AI3" i="1" s="1"/>
  <c r="AE7" i="1"/>
  <c r="AI5" i="1" l="1"/>
  <c r="AF7" i="1"/>
  <c r="AI4" i="1" s="1"/>
  <c r="AI2" i="1"/>
</calcChain>
</file>

<file path=xl/sharedStrings.xml><?xml version="1.0" encoding="utf-8"?>
<sst xmlns="http://schemas.openxmlformats.org/spreadsheetml/2006/main" count="83" uniqueCount="63">
  <si>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</si>
  <si>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</si>
  <si>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</si>
  <si>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</si>
  <si>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</si>
  <si>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</si>
  <si>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</si>
  <si>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</si>
  <si>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</si>
  <si>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</si>
  <si>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</si>
  <si>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</si>
  <si>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</si>
  <si>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</si>
  <si>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</si>
  <si>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</si>
  <si>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</si>
  <si>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</si>
  <si>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</si>
  <si>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</si>
  <si>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ATMEGA4809-AU</t>
  </si>
  <si>
    <t>ATMEGA4809</t>
  </si>
  <si>
    <t>Microchip</t>
  </si>
  <si>
    <t>Digikey</t>
  </si>
  <si>
    <t>ATMEGA32U4-AU</t>
  </si>
  <si>
    <t>150-ATMEGA4809-AU-ND</t>
  </si>
  <si>
    <t>https://ww1.microchip.com/downloads/en/DeviceDoc/ATmega4808-09-DataSheet-DS40002173C.pdf</t>
  </si>
  <si>
    <t>RAM</t>
  </si>
  <si>
    <t>FLASH</t>
  </si>
  <si>
    <t>EEPROM</t>
  </si>
  <si>
    <t>Int</t>
  </si>
  <si>
    <t>Main Osc Max Freq</t>
  </si>
  <si>
    <t>20MHz</t>
  </si>
  <si>
    <t>256B</t>
  </si>
  <si>
    <t>6K</t>
  </si>
  <si>
    <t>48K</t>
  </si>
  <si>
    <t>32K</t>
  </si>
  <si>
    <t>ATMEGA32U4</t>
  </si>
  <si>
    <t>https://ww1.microchip.com/downloads/en/DeviceDoc/Atmel-7766-8-bit-AVR-ATmega16U4-32U4_Datasheet.pdf</t>
  </si>
  <si>
    <t>I2C?</t>
  </si>
  <si>
    <t>SPI?</t>
  </si>
  <si>
    <t>USB?</t>
  </si>
  <si>
    <t>Bits</t>
  </si>
  <si>
    <t>RTC?</t>
  </si>
  <si>
    <t>ADC Res</t>
  </si>
  <si>
    <t>10Bit</t>
  </si>
  <si>
    <t>1K</t>
  </si>
  <si>
    <t>2.5K</t>
  </si>
  <si>
    <t>16MHz</t>
  </si>
  <si>
    <t>ATMEGA32U4-AU-ND</t>
  </si>
  <si>
    <t>vMin</t>
  </si>
  <si>
    <t>vMax</t>
  </si>
  <si>
    <t>Datasheet-Long</t>
  </si>
  <si>
    <t>http://ww1.microchip.com/downloads/en/DeviceDoc/Atmel-7766-8-bit-AVR-ATmega16U4-32U4_Summary.pdf</t>
  </si>
  <si>
    <t>44-TQFP</t>
  </si>
  <si>
    <t>0Dan_MCUs:ATMEGA32U4</t>
  </si>
  <si>
    <t>ICs:TQFP-44_10x10mm_P0.8mm</t>
  </si>
  <si>
    <t>0Dan_MCUs:ATMEGA4809_48Pin</t>
  </si>
  <si>
    <t>ICs:TQFP-48_7x7mm_P0.5mm</t>
  </si>
  <si>
    <t>IOs</t>
  </si>
  <si>
    <t>Main OSC Src</t>
  </si>
  <si>
    <t>0Dan_MCUs:ATMEGA32U4_ArdMicroLayout</t>
  </si>
  <si>
    <t>44-TQFP ArdMicroLayout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</si>
</sst>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1.microchip.com/downloads/en/DeviceDoc/Atmel-7766-8-bit-AVR-ATmega16U4-32U4_Summary.pdf" TargetMode="External"/><Relationship Id="rId2" Type="http://schemas.openxmlformats.org/officeDocument/2006/relationships/hyperlink" Target="https://ww1.microchip.com/downloads/en/DeviceDoc/Atmel-7766-8-bit-AVR-ATmega16U4-32U4_Datasheet.pdf" TargetMode="External"/><Relationship Id="rId1" Type="http://schemas.openxmlformats.org/officeDocument/2006/relationships/hyperlink" Target="https://ww1.microchip.com/downloads/en/DeviceDoc/ATmega4808-09-DataSheet-DS40002173C.pdf" TargetMode="External"/><Relationship Id="rId6" Type="http://schemas.openxmlformats.org/officeDocument/2006/relationships/hyperlink" Target="http://ww1.microchip.com/downloads/en/DeviceDoc/Atmel-7766-8-bit-AVR-ATmega16U4-32U4_Summary.pdf" TargetMode="External"/><Relationship Id="rId5" Type="http://schemas.openxmlformats.org/officeDocument/2006/relationships/hyperlink" Target="https://ww1.microchip.com/downloads/en/DeviceDoc/Atmel-7766-8-bit-AVR-ATmega16U4-32U4_Datasheet.pdf" TargetMode="External"/><Relationship Id="rId4" Type="http://schemas.openxmlformats.org/officeDocument/2006/relationships/hyperlink" Target="https://ww1.microchip.com/downloads/en/DeviceDoc/ATmega4808-09-DataSheet-DS40002173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abSelected="1" topLeftCell="H1" workbookViewId="0">
      <selection activeCell="T7" sqref="T7"/>
    </sheetView>
  </sheetViews>
  <sheetFormatPr defaultRowHeight="14.4" x14ac:dyDescent="0.3"/>
  <cols>
    <col min="3" max="3" width="96.33203125" customWidth="1"/>
    <col min="4" max="4" width="12.44140625" bestFit="1" customWidth="1"/>
    <col min="5" max="5" width="4" bestFit="1" customWidth="1"/>
    <col min="6" max="6" width="6" bestFit="1" customWidth="1"/>
    <col min="7" max="7" width="4.88671875" bestFit="1" customWidth="1"/>
    <col min="9" max="9" width="16.6640625" bestFit="1" customWidth="1"/>
    <col min="10" max="10" width="11.77734375" bestFit="1" customWidth="1"/>
    <col min="12" max="12" width="5.109375" bestFit="1" customWidth="1"/>
    <col min="13" max="13" width="4.5546875" bestFit="1" customWidth="1"/>
    <col min="14" max="14" width="4.33203125" bestFit="1" customWidth="1"/>
    <col min="15" max="15" width="5.21875" bestFit="1" customWidth="1"/>
    <col min="16" max="16" width="7.77734375" bestFit="1" customWidth="1"/>
    <col min="17" max="17" width="5" bestFit="1" customWidth="1"/>
    <col min="18" max="18" width="5.44140625" bestFit="1" customWidth="1"/>
    <col min="20" max="20" width="15.21875" customWidth="1"/>
    <col min="21" max="21" width="9.6640625" bestFit="1" customWidth="1"/>
    <col min="22" max="22" width="22.44140625" bestFit="1" customWidth="1"/>
    <col min="23" max="23" width="22.44140625" customWidth="1"/>
    <col min="24" max="24" width="14.109375" customWidth="1"/>
    <col min="25" max="25" width="38" bestFit="1" customWidth="1"/>
    <col min="26" max="26" width="28" bestFit="1" customWidth="1"/>
    <col min="27" max="27" width="21.77734375" bestFit="1" customWidth="1"/>
    <col min="34" max="34" width="15" bestFit="1" customWidth="1"/>
  </cols>
  <sheetData>
    <row r="1" spans="1:35" x14ac:dyDescent="0.3">
      <c r="B1" s="1"/>
      <c r="T1" s="1"/>
    </row>
    <row r="2" spans="1:35" x14ac:dyDescent="0.3">
      <c r="B2" t="s">
        <v>0</v>
      </c>
      <c r="C2">
        <f>COUNTA(C7:C9999)</f>
        <v>3</v>
      </c>
      <c r="D2">
        <f t="shared" ref="D2:E2" si="0">COUNTA(D7:D9999)</f>
        <v>3</v>
      </c>
      <c r="E2">
        <f t="shared" si="0"/>
        <v>3</v>
      </c>
      <c r="F2">
        <f t="shared" ref="F2:AA2" si="1">COUNTA(F7:F9999)</f>
        <v>3</v>
      </c>
      <c r="G2">
        <f t="shared" si="1"/>
        <v>3</v>
      </c>
      <c r="H2">
        <f t="shared" si="1"/>
        <v>3</v>
      </c>
      <c r="I2">
        <f t="shared" si="1"/>
        <v>3</v>
      </c>
      <c r="J2">
        <f t="shared" si="1"/>
        <v>3</v>
      </c>
      <c r="K2">
        <f t="shared" ref="K2" si="2">COUNTA(K7:K9999)</f>
        <v>3</v>
      </c>
      <c r="L2">
        <f t="shared" si="1"/>
        <v>3</v>
      </c>
      <c r="M2">
        <f t="shared" si="1"/>
        <v>3</v>
      </c>
      <c r="N2">
        <f t="shared" si="1"/>
        <v>3</v>
      </c>
      <c r="O2">
        <f t="shared" si="1"/>
        <v>3</v>
      </c>
      <c r="P2">
        <f t="shared" si="1"/>
        <v>3</v>
      </c>
      <c r="Q2">
        <f t="shared" si="1"/>
        <v>3</v>
      </c>
      <c r="R2">
        <f t="shared" si="1"/>
        <v>3</v>
      </c>
      <c r="S2">
        <f t="shared" si="1"/>
        <v>3</v>
      </c>
      <c r="T2">
        <f t="shared" si="1"/>
        <v>3</v>
      </c>
      <c r="U2">
        <f t="shared" si="1"/>
        <v>3</v>
      </c>
      <c r="V2">
        <f t="shared" si="1"/>
        <v>3</v>
      </c>
      <c r="W2">
        <f t="shared" si="1"/>
        <v>3</v>
      </c>
      <c r="X2">
        <f t="shared" si="1"/>
        <v>3</v>
      </c>
      <c r="Y2">
        <f t="shared" si="1"/>
        <v>3</v>
      </c>
      <c r="Z2">
        <f t="shared" si="1"/>
        <v>3</v>
      </c>
      <c r="AA2">
        <f t="shared" si="1"/>
        <v>3</v>
      </c>
      <c r="AH2" t="s">
        <v>1</v>
      </c>
      <c r="AI2">
        <f>AVERAGE(AE7:AE9999)</f>
        <v>100</v>
      </c>
    </row>
    <row r="3" spans="1:35" x14ac:dyDescent="0.3">
      <c r="AH3" t="s">
        <v>2</v>
      </c>
      <c r="AI3">
        <f>MAX(C2:AA2)</f>
        <v>3</v>
      </c>
    </row>
    <row r="4" spans="1:35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H4" t="s">
        <v>4</v>
      </c>
      <c r="AI4">
        <f>SUM(AF7:AF9999)</f>
        <v>2</v>
      </c>
    </row>
    <row r="5" spans="1:35" x14ac:dyDescent="0.3">
      <c r="AH5" t="s">
        <v>5</v>
      </c>
      <c r="AI5">
        <f>COUNTIF(AE7:AE9999,"&lt;100")</f>
        <v>0</v>
      </c>
    </row>
    <row r="6" spans="1:35" x14ac:dyDescent="0.3">
      <c r="C6" t="s">
        <v>6</v>
      </c>
      <c r="D6" t="s">
        <v>7</v>
      </c>
      <c r="E6" t="s">
        <v>42</v>
      </c>
      <c r="F6" t="s">
        <v>28</v>
      </c>
      <c r="G6" t="s">
        <v>27</v>
      </c>
      <c r="H6" t="s">
        <v>29</v>
      </c>
      <c r="I6" t="s">
        <v>31</v>
      </c>
      <c r="J6" t="s">
        <v>60</v>
      </c>
      <c r="K6" t="s">
        <v>59</v>
      </c>
      <c r="L6" t="s">
        <v>43</v>
      </c>
      <c r="M6" t="s">
        <v>39</v>
      </c>
      <c r="N6" t="s">
        <v>40</v>
      </c>
      <c r="O6" t="s">
        <v>41</v>
      </c>
      <c r="P6" t="s">
        <v>44</v>
      </c>
      <c r="Q6" t="s">
        <v>50</v>
      </c>
      <c r="R6" t="s">
        <v>51</v>
      </c>
      <c r="S6" t="s">
        <v>8</v>
      </c>
      <c r="T6" t="s">
        <v>9</v>
      </c>
      <c r="U6" t="s">
        <v>10</v>
      </c>
      <c r="V6" t="s">
        <v>11</v>
      </c>
      <c r="W6" t="s">
        <v>12</v>
      </c>
      <c r="X6" t="s">
        <v>52</v>
      </c>
      <c r="Y6" t="s">
        <v>13</v>
      </c>
      <c r="Z6" t="s">
        <v>14</v>
      </c>
      <c r="AA6" t="s">
        <v>15</v>
      </c>
      <c r="AD6" t="s">
        <v>16</v>
      </c>
      <c r="AE6" t="s">
        <v>17</v>
      </c>
      <c r="AF6" t="s">
        <v>18</v>
      </c>
    </row>
    <row r="7" spans="1:35" x14ac:dyDescent="0.3">
      <c r="A7">
        <v>1</v>
      </c>
      <c r="C7" t="str">
        <f>_xlfn.CONCAT(D7," ",E7,"Bit ",F7,"Flash ",G7,"Ram ",H7,"EEPROM ",I7,J7,"Osc ",L7,"xRTC ",M7,"xI2C ",N7,"xSPI ",O7,"xUSB ",P7,"ADC ",Q7,"-",R7,"V ",AA7)</f>
        <v>ATMEGA4809 8Bit 48KFlash 6KRam 256BEEPROM 20MHzIntOsc 1xRTC 1xI2C 1xSPI 0xUSB 10BitADC 1.8-5.5V 44-TQFP</v>
      </c>
      <c r="D7" t="s">
        <v>21</v>
      </c>
      <c r="E7">
        <v>8</v>
      </c>
      <c r="F7" t="s">
        <v>35</v>
      </c>
      <c r="G7" t="s">
        <v>34</v>
      </c>
      <c r="H7" t="s">
        <v>33</v>
      </c>
      <c r="I7" t="s">
        <v>32</v>
      </c>
      <c r="J7" t="s">
        <v>30</v>
      </c>
      <c r="K7">
        <v>41</v>
      </c>
      <c r="L7">
        <v>1</v>
      </c>
      <c r="M7">
        <v>1</v>
      </c>
      <c r="N7">
        <v>1</v>
      </c>
      <c r="O7">
        <v>0</v>
      </c>
      <c r="P7" t="s">
        <v>45</v>
      </c>
      <c r="Q7">
        <v>1.8</v>
      </c>
      <c r="R7">
        <v>5.5</v>
      </c>
      <c r="S7" t="s">
        <v>22</v>
      </c>
      <c r="T7" t="s">
        <v>20</v>
      </c>
      <c r="U7" t="s">
        <v>23</v>
      </c>
      <c r="V7" t="s">
        <v>25</v>
      </c>
      <c r="W7" s="2" t="s">
        <v>26</v>
      </c>
      <c r="X7" s="2" t="s">
        <v>26</v>
      </c>
      <c r="Y7" t="s">
        <v>57</v>
      </c>
      <c r="Z7" t="s">
        <v>58</v>
      </c>
      <c r="AA7" t="s">
        <v>54</v>
      </c>
      <c r="AD7">
        <f>COUNTBLANK(C7:AA7)</f>
        <v>0</v>
      </c>
      <c r="AE7">
        <f>100*COUNTA(C7:AA7)/$AI$7</f>
        <v>100</v>
      </c>
      <c r="AF7">
        <f>IF(AE7=100,1,0)</f>
        <v>1</v>
      </c>
      <c r="AH7" t="s">
        <v>19</v>
      </c>
      <c r="AI7">
        <f>SUM(C4:AA4)</f>
        <v>25</v>
      </c>
    </row>
    <row r="8" spans="1:35" x14ac:dyDescent="0.3">
      <c r="A8">
        <v>2</v>
      </c>
      <c r="C8" t="str">
        <f>_xlfn.CONCAT(D8," ",E8,"Bit ",F8,"Flash ",G8,"Ram ",H8,"EEPROM ",I8,J8,"Osc ",L8,"xRTC ",M8,"xI2C ",N8,"xSPI ",O8,"xUSB ",P8,"ADC ",Q8,"-",R8,"V ",AA8)</f>
        <v>ATMEGA32U4 8Bit 32KFlash 2.5KRam 1KEEPROM 16MHzIntOsc 1xRTC 1xI2C 1xSPI 1xUSB 10BitADC 2.7-5.5V 44-TQFP</v>
      </c>
      <c r="D8" t="s">
        <v>37</v>
      </c>
      <c r="E8">
        <v>8</v>
      </c>
      <c r="F8" t="s">
        <v>36</v>
      </c>
      <c r="G8" t="s">
        <v>47</v>
      </c>
      <c r="H8" t="s">
        <v>46</v>
      </c>
      <c r="I8" t="s">
        <v>48</v>
      </c>
      <c r="J8" t="s">
        <v>30</v>
      </c>
      <c r="K8">
        <v>26</v>
      </c>
      <c r="L8">
        <v>1</v>
      </c>
      <c r="M8">
        <v>1</v>
      </c>
      <c r="N8">
        <v>1</v>
      </c>
      <c r="O8">
        <v>1</v>
      </c>
      <c r="P8" t="s">
        <v>45</v>
      </c>
      <c r="Q8">
        <v>2.7</v>
      </c>
      <c r="R8">
        <v>5.5</v>
      </c>
      <c r="S8" t="s">
        <v>22</v>
      </c>
      <c r="T8" t="s">
        <v>24</v>
      </c>
      <c r="U8" t="s">
        <v>23</v>
      </c>
      <c r="V8" t="s">
        <v>49</v>
      </c>
      <c r="W8" s="2" t="s">
        <v>53</v>
      </c>
      <c r="X8" s="2" t="s">
        <v>38</v>
      </c>
      <c r="Y8" t="s">
        <v>55</v>
      </c>
      <c r="Z8" t="s">
        <v>56</v>
      </c>
      <c r="AA8" t="s">
        <v>54</v>
      </c>
      <c r="AD8">
        <f>COUNTBLANK(C8:AA8)</f>
        <v>0</v>
      </c>
      <c r="AE8">
        <f>100*COUNTA(C8:AA8)/$AI$7</f>
        <v>100</v>
      </c>
      <c r="AF8">
        <f>IF(AE8=100,1,0)</f>
        <v>1</v>
      </c>
    </row>
    <row r="9" spans="1:35" x14ac:dyDescent="0.3">
      <c r="A9">
        <v>3</v>
      </c>
      <c r="C9" t="str">
        <f>_xlfn.CONCAT(D9," ",E9,"Bit ",F9,"Flash ",G9,"Ram ",H9,"EEPROM ",I9,J9,"Osc ",L9,"xRTC ",M9,"xI2C ",N9,"xSPI ",O9,"xUSB ",P9,"ADC ",Q9,"-",R9,"V ",AA9)</f>
        <v>ATMEGA32U4 8Bit 32KFlash 2.5KRam 1KEEPROM 16MHzIntOsc 1xRTC 1xI2C 1xSPI 1xUSB 10BitADC 2.7-5.5V 44-TQFP ArdMicroLayout</v>
      </c>
      <c r="D9" t="s">
        <v>37</v>
      </c>
      <c r="E9">
        <v>8</v>
      </c>
      <c r="F9" t="s">
        <v>36</v>
      </c>
      <c r="G9" t="s">
        <v>47</v>
      </c>
      <c r="H9" t="s">
        <v>46</v>
      </c>
      <c r="I9" t="s">
        <v>48</v>
      </c>
      <c r="J9" t="s">
        <v>30</v>
      </c>
      <c r="K9">
        <v>26</v>
      </c>
      <c r="L9">
        <v>1</v>
      </c>
      <c r="M9">
        <v>1</v>
      </c>
      <c r="N9">
        <v>1</v>
      </c>
      <c r="O9">
        <v>1</v>
      </c>
      <c r="P9" t="s">
        <v>45</v>
      </c>
      <c r="Q9">
        <v>2.7</v>
      </c>
      <c r="R9">
        <v>5.5</v>
      </c>
      <c r="S9" t="s">
        <v>22</v>
      </c>
      <c r="T9" t="s">
        <v>24</v>
      </c>
      <c r="U9" t="s">
        <v>23</v>
      </c>
      <c r="V9" t="s">
        <v>49</v>
      </c>
      <c r="W9" s="2" t="s">
        <v>53</v>
      </c>
      <c r="X9" s="2" t="s">
        <v>38</v>
      </c>
      <c r="Y9" t="s">
        <v>61</v>
      </c>
      <c r="Z9" t="s">
        <v>56</v>
      </c>
      <c r="AA9" t="s">
        <v>62</v>
      </c>
    </row>
  </sheetData>
  <phoneticPr fontId="3" type="noConversion"/>
  <hyperlinks>
    <hyperlink ref="X7" r:id="rId1" xr:uid="{72A099C3-F480-4672-AE85-B6A072A8780B}"/>
    <hyperlink ref="X8" r:id="rId2" xr:uid="{7DF2E486-04B1-4B8C-8DF1-ACB5E7F6D1CE}"/>
    <hyperlink ref="W8" r:id="rId3" xr:uid="{B08B3686-489A-4F40-92DA-860FF1882B9F}"/>
    <hyperlink ref="W7" r:id="rId4" xr:uid="{9CFCDD87-A50D-47D4-A7AC-35CFD5F391A2}"/>
    <hyperlink ref="X9" r:id="rId5" xr:uid="{E2F2C711-36A8-439C-A2F0-EBBCA4719D55}"/>
    <hyperlink ref="W9" r:id="rId6" xr:uid="{72121534-CA7D-45B0-9B3D-D9CD169803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2025-01-08T16:16:02Z</dcterms:modified>
</cp:coreProperties>
</file>