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303E87FF-01A8-4B63-99CF-1198DF80D9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W11" i="1" s="1"/>
  <c r="T2" i="1"/>
  <c r="E2" i="1"/>
  <c r="F2" i="1"/>
  <c r="G2" i="1"/>
  <c r="H2" i="1"/>
  <c r="I2" i="1"/>
  <c r="J2" i="1"/>
  <c r="K2" i="1"/>
  <c r="C8" i="1"/>
  <c r="W8" i="1" s="1"/>
  <c r="C9" i="1"/>
  <c r="W9" i="1" s="1"/>
  <c r="C10" i="1"/>
  <c r="W10" i="1" s="1"/>
  <c r="C7" i="1"/>
  <c r="AB7" i="1"/>
  <c r="X8" i="1" s="1"/>
  <c r="Y8" i="1" s="1"/>
  <c r="D2" i="1"/>
  <c r="L2" i="1"/>
  <c r="M2" i="1"/>
  <c r="N2" i="1"/>
  <c r="O2" i="1"/>
  <c r="P2" i="1"/>
  <c r="Q2" i="1"/>
  <c r="R2" i="1"/>
  <c r="S2" i="1"/>
  <c r="X11" i="1" l="1"/>
  <c r="Y11" i="1" s="1"/>
  <c r="X10" i="1"/>
  <c r="Y10" i="1" s="1"/>
  <c r="X9" i="1"/>
  <c r="Y9" i="1" s="1"/>
  <c r="C2" i="1"/>
  <c r="AB3" i="1" s="1"/>
  <c r="W7" i="1"/>
  <c r="X7" i="1"/>
  <c r="AB5" i="1" s="1"/>
  <c r="Y7" i="1" l="1"/>
  <c r="AB4" i="1" s="1"/>
  <c r="AB2" i="1"/>
</calcChain>
</file>

<file path=xl/sharedStrings.xml><?xml version="1.0" encoding="utf-8"?>
<sst xmlns="http://schemas.openxmlformats.org/spreadsheetml/2006/main" count="88" uniqueCount="57">
  <si>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</si>
  <si>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</si>
  <si>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</si>
  <si>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</si>
  <si>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</si>
  <si>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</si>
  <si>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</si>
  <si>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</si>
  <si>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</si>
  <si>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</si>
  <si>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</si>
  <si>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</si>
  <si>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</si>
  <si>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</si>
  <si>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</si>
  <si>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</si>
  <si>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</si>
  <si>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</si>
  <si>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</si>
  <si>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</si>
  <si>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Type</t>
  </si>
  <si>
    <t>Fixed</t>
  </si>
  <si>
    <t>Texas Instruments</t>
  </si>
  <si>
    <t>Digikey</t>
  </si>
  <si>
    <t>1117-3.3</t>
  </si>
  <si>
    <t>Vout</t>
  </si>
  <si>
    <t>TLV1117LV33DCYR</t>
  </si>
  <si>
    <t>TLV1117LV18DCYR</t>
  </si>
  <si>
    <t>TLV1117LV25DCYR</t>
  </si>
  <si>
    <t>TLV1117LV12DCYR</t>
  </si>
  <si>
    <t>https://www.ti.com/lit/ds/symlink/tlv1117lv.pdf?HQS=dis-dk-null-digikeymode-dsf-pf-null-wwe&amp;ts=1730817830229&amp;ref_url=https%253A%252F%252Fwww.ti.com%252Fgeneral%252Fdocs%252Fsuppproductinfo.tsp%253FdistId%253D10%2526gotoUrl%253Dhttps%253A%252F%252Fwww.ti.com%252Flit%252Fgpn%252Ftlv1117lv</t>
  </si>
  <si>
    <t> </t>
  </si>
  <si>
    <t>Iout Max</t>
  </si>
  <si>
    <t>Vdropout@I</t>
  </si>
  <si>
    <t>296-28778-1-ND</t>
  </si>
  <si>
    <t>296-28777-1-ND</t>
  </si>
  <si>
    <t>296-39254-1-ND</t>
  </si>
  <si>
    <t>296-TLV1117LV12DCYRCT-ND</t>
  </si>
  <si>
    <t>1117-1.8</t>
  </si>
  <si>
    <t>1117-2.5</t>
  </si>
  <si>
    <t>1117-1.2</t>
  </si>
  <si>
    <t>1.3v@0.8A</t>
  </si>
  <si>
    <t>Mounting Type</t>
  </si>
  <si>
    <t>SMD</t>
  </si>
  <si>
    <t>Min ESR(mΩ)</t>
  </si>
  <si>
    <t>VinMax</t>
  </si>
  <si>
    <t>0Dan_Linear_Regulation:1117</t>
  </si>
  <si>
    <t>ICs:SOT-223-3_TabPin2</t>
  </si>
  <si>
    <t>Stocking?</t>
  </si>
  <si>
    <t>L78L15ACD13TR</t>
  </si>
  <si>
    <t>STMicroelectronics</t>
  </si>
  <si>
    <t>497-7278-1-ND</t>
  </si>
  <si>
    <t>https://www.st.com/resource/en/datasheet/l78l.pdf</t>
  </si>
  <si>
    <t>1.7v@0.04A</t>
  </si>
  <si>
    <t>78L15</t>
  </si>
  <si>
    <t>0Dan_Linear_Regulation:78xx_1</t>
  </si>
  <si>
    <t>ICs:SOIC-8_3.9x4.9mm_P1.27mm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</si>
</sst>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1" applyFont="1"/>
    <xf numFmtId="0" fontId="0" fillId="0" borderId="0" xfId="0" applyFill="1"/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11"/>
  <sheetViews>
    <sheetView tabSelected="1" topLeftCell="J1" workbookViewId="0">
      <selection activeCell="U15" sqref="U15"/>
    </sheetView>
  </sheetViews>
  <sheetFormatPr defaultRowHeight="14.4" x14ac:dyDescent="0.3"/>
  <cols>
    <col min="3" max="3" width="18.33203125" bestFit="1" customWidth="1"/>
    <col min="8" max="8" width="11.109375" style="2" bestFit="1" customWidth="1"/>
    <col min="9" max="10" width="11.109375" style="2" customWidth="1"/>
    <col min="11" max="11" width="13.21875" style="2" bestFit="1" customWidth="1"/>
    <col min="13" max="13" width="17.21875" customWidth="1"/>
    <col min="14" max="14" width="9.6640625" bestFit="1" customWidth="1"/>
    <col min="15" max="15" width="14.6640625" bestFit="1" customWidth="1"/>
    <col min="17" max="17" width="25.88671875" bestFit="1" customWidth="1"/>
    <col min="18" max="18" width="20.21875" bestFit="1" customWidth="1"/>
    <col min="27" max="27" width="15" bestFit="1" customWidth="1"/>
  </cols>
  <sheetData>
    <row r="1" spans="2:28" x14ac:dyDescent="0.3">
      <c r="B1" s="1"/>
      <c r="M1" s="1"/>
    </row>
    <row r="2" spans="2:28" x14ac:dyDescent="0.3">
      <c r="B2" t="s">
        <v>0</v>
      </c>
      <c r="C2">
        <f>COUNTA(C7:C9999)</f>
        <v>5</v>
      </c>
      <c r="D2">
        <f t="shared" ref="D2:S2" si="0">COUNTA(D7:D9999)</f>
        <v>5</v>
      </c>
      <c r="E2">
        <f t="shared" si="0"/>
        <v>5</v>
      </c>
      <c r="F2">
        <f t="shared" ref="F2:K2" si="1">COUNTA(F7:F9999)</f>
        <v>5</v>
      </c>
      <c r="G2">
        <f t="shared" si="1"/>
        <v>5</v>
      </c>
      <c r="H2">
        <f t="shared" si="1"/>
        <v>5</v>
      </c>
      <c r="I2">
        <f t="shared" si="1"/>
        <v>5</v>
      </c>
      <c r="J2">
        <f t="shared" si="1"/>
        <v>5</v>
      </c>
      <c r="K2">
        <f t="shared" si="1"/>
        <v>5</v>
      </c>
      <c r="L2">
        <f t="shared" si="0"/>
        <v>5</v>
      </c>
      <c r="M2">
        <f t="shared" si="0"/>
        <v>5</v>
      </c>
      <c r="N2">
        <f t="shared" si="0"/>
        <v>5</v>
      </c>
      <c r="O2">
        <f t="shared" si="0"/>
        <v>5</v>
      </c>
      <c r="P2">
        <f t="shared" si="0"/>
        <v>5</v>
      </c>
      <c r="Q2">
        <f t="shared" si="0"/>
        <v>5</v>
      </c>
      <c r="R2">
        <f t="shared" si="0"/>
        <v>5</v>
      </c>
      <c r="S2">
        <f t="shared" si="0"/>
        <v>5</v>
      </c>
      <c r="T2">
        <f t="shared" ref="T2" si="2">COUNTA(T7:T9999)</f>
        <v>5</v>
      </c>
      <c r="AA2" t="s">
        <v>1</v>
      </c>
      <c r="AB2">
        <f>AVERAGE(X7:X9999)</f>
        <v>100</v>
      </c>
    </row>
    <row r="3" spans="2:28" x14ac:dyDescent="0.3">
      <c r="H3"/>
      <c r="I3"/>
      <c r="J3"/>
      <c r="K3"/>
      <c r="AA3" t="s">
        <v>2</v>
      </c>
      <c r="AB3">
        <f>MAX(C2:S2)</f>
        <v>5</v>
      </c>
    </row>
    <row r="4" spans="2:28" x14ac:dyDescent="0.3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AA4" t="s">
        <v>4</v>
      </c>
      <c r="AB4">
        <f>SUM(Y7:Y9999)</f>
        <v>5</v>
      </c>
    </row>
    <row r="5" spans="2:28" x14ac:dyDescent="0.3">
      <c r="AA5" t="s">
        <v>5</v>
      </c>
      <c r="AB5">
        <f>COUNTIF(X7:X9999,"&lt;100")</f>
        <v>0</v>
      </c>
    </row>
    <row r="6" spans="2:28" x14ac:dyDescent="0.3">
      <c r="C6" t="s">
        <v>6</v>
      </c>
      <c r="D6" t="s">
        <v>7</v>
      </c>
      <c r="E6" t="s">
        <v>20</v>
      </c>
      <c r="F6" t="s">
        <v>25</v>
      </c>
      <c r="G6" t="s">
        <v>32</v>
      </c>
      <c r="H6" s="4" t="s">
        <v>33</v>
      </c>
      <c r="I6" t="s">
        <v>45</v>
      </c>
      <c r="J6" s="3" t="s">
        <v>44</v>
      </c>
      <c r="K6" s="3" t="s">
        <v>42</v>
      </c>
      <c r="L6" t="s">
        <v>8</v>
      </c>
      <c r="M6" t="s">
        <v>9</v>
      </c>
      <c r="N6" t="s">
        <v>10</v>
      </c>
      <c r="O6" t="s">
        <v>11</v>
      </c>
      <c r="P6" t="s">
        <v>12</v>
      </c>
      <c r="Q6" t="s">
        <v>13</v>
      </c>
      <c r="R6" t="s">
        <v>14</v>
      </c>
      <c r="S6" t="s">
        <v>15</v>
      </c>
      <c r="T6" t="s">
        <v>48</v>
      </c>
      <c r="W6" t="s">
        <v>16</v>
      </c>
      <c r="X6" t="s">
        <v>17</v>
      </c>
      <c r="Y6" t="s">
        <v>18</v>
      </c>
    </row>
    <row r="7" spans="2:28" x14ac:dyDescent="0.3">
      <c r="C7" t="str">
        <f>_xlfn.CONCAT(D7," ",E7," ",G7,"A ",H7," ",I7,"VinMax ",K7," ",S7)</f>
        <v>1117-3.3 Fixed 1A 1.3v@0.8A 5.5VinMax SMD  </v>
      </c>
      <c r="D7" t="s">
        <v>24</v>
      </c>
      <c r="E7" t="s">
        <v>21</v>
      </c>
      <c r="F7">
        <v>3.3</v>
      </c>
      <c r="G7">
        <v>1</v>
      </c>
      <c r="H7" t="s">
        <v>41</v>
      </c>
      <c r="I7">
        <v>5.5</v>
      </c>
      <c r="J7" s="3">
        <v>0</v>
      </c>
      <c r="K7" s="3" t="s">
        <v>43</v>
      </c>
      <c r="L7" t="s">
        <v>22</v>
      </c>
      <c r="M7" t="s">
        <v>26</v>
      </c>
      <c r="N7" t="s">
        <v>23</v>
      </c>
      <c r="O7" t="s">
        <v>34</v>
      </c>
      <c r="P7" t="s">
        <v>30</v>
      </c>
      <c r="Q7" t="s">
        <v>46</v>
      </c>
      <c r="R7" t="s">
        <v>47</v>
      </c>
      <c r="S7" t="s">
        <v>31</v>
      </c>
      <c r="T7" t="b">
        <v>1</v>
      </c>
      <c r="W7">
        <f>COUNTBLANK(C7:S7)</f>
        <v>0</v>
      </c>
      <c r="X7">
        <f>100*COUNTA(C7:S7)/$AB$7</f>
        <v>100</v>
      </c>
      <c r="Y7">
        <f>IF(X7=100,1,0)</f>
        <v>1</v>
      </c>
      <c r="AA7" t="s">
        <v>19</v>
      </c>
      <c r="AB7">
        <f>SUM(C4:S4)</f>
        <v>17</v>
      </c>
    </row>
    <row r="8" spans="2:28" x14ac:dyDescent="0.3">
      <c r="C8" t="str">
        <f t="shared" ref="C8:C11" si="3">_xlfn.CONCAT(D8," ",E8," ",G8,"A ",H8," ",I8,"VinMax ",K8," ",S8)</f>
        <v>1117-1.8 Fixed 1A 1.3v@0.8A 5.5VinMax SMD  </v>
      </c>
      <c r="D8" t="s">
        <v>38</v>
      </c>
      <c r="E8" t="s">
        <v>21</v>
      </c>
      <c r="F8">
        <v>1.8</v>
      </c>
      <c r="G8">
        <v>1</v>
      </c>
      <c r="H8" s="2" t="s">
        <v>41</v>
      </c>
      <c r="I8" s="2">
        <v>5.5</v>
      </c>
      <c r="J8" s="2">
        <v>0</v>
      </c>
      <c r="K8" s="3" t="s">
        <v>43</v>
      </c>
      <c r="L8" t="s">
        <v>22</v>
      </c>
      <c r="M8" t="s">
        <v>27</v>
      </c>
      <c r="N8" t="s">
        <v>23</v>
      </c>
      <c r="O8" t="s">
        <v>35</v>
      </c>
      <c r="P8" t="s">
        <v>30</v>
      </c>
      <c r="Q8" t="s">
        <v>46</v>
      </c>
      <c r="R8" t="s">
        <v>47</v>
      </c>
      <c r="S8" t="s">
        <v>31</v>
      </c>
      <c r="T8" t="b">
        <v>0</v>
      </c>
      <c r="W8">
        <f t="shared" ref="W8:W11" si="4">COUNTBLANK(C8:S8)</f>
        <v>0</v>
      </c>
      <c r="X8">
        <f t="shared" ref="X8:X11" si="5">100*COUNTA(C8:S8)/$AB$7</f>
        <v>100</v>
      </c>
      <c r="Y8">
        <f t="shared" ref="Y8:Y11" si="6">IF(X8=100,1,0)</f>
        <v>1</v>
      </c>
    </row>
    <row r="9" spans="2:28" x14ac:dyDescent="0.3">
      <c r="C9" t="str">
        <f t="shared" si="3"/>
        <v>1117-2.5 Fixed 1A 1.3v@0.8A 5.5VinMax SMD  </v>
      </c>
      <c r="D9" t="s">
        <v>39</v>
      </c>
      <c r="E9" t="s">
        <v>21</v>
      </c>
      <c r="F9">
        <v>2.5</v>
      </c>
      <c r="G9">
        <v>1</v>
      </c>
      <c r="H9" s="2" t="s">
        <v>41</v>
      </c>
      <c r="I9" s="2">
        <v>5.5</v>
      </c>
      <c r="J9" s="2">
        <v>0</v>
      </c>
      <c r="K9" s="3" t="s">
        <v>43</v>
      </c>
      <c r="L9" t="s">
        <v>22</v>
      </c>
      <c r="M9" t="s">
        <v>28</v>
      </c>
      <c r="N9" t="s">
        <v>23</v>
      </c>
      <c r="O9" t="s">
        <v>36</v>
      </c>
      <c r="P9" t="s">
        <v>30</v>
      </c>
      <c r="Q9" t="s">
        <v>46</v>
      </c>
      <c r="R9" t="s">
        <v>47</v>
      </c>
      <c r="S9" t="s">
        <v>31</v>
      </c>
      <c r="T9" t="b">
        <v>0</v>
      </c>
      <c r="W9">
        <f t="shared" si="4"/>
        <v>0</v>
      </c>
      <c r="X9">
        <f t="shared" si="5"/>
        <v>100</v>
      </c>
      <c r="Y9">
        <f t="shared" si="6"/>
        <v>1</v>
      </c>
    </row>
    <row r="10" spans="2:28" x14ac:dyDescent="0.3">
      <c r="C10" t="str">
        <f t="shared" si="3"/>
        <v>1117-1.2 Fixed 1A 1.3v@0.8A 5.5VinMax SMD  </v>
      </c>
      <c r="D10" t="s">
        <v>40</v>
      </c>
      <c r="E10" t="s">
        <v>21</v>
      </c>
      <c r="F10">
        <v>1.2</v>
      </c>
      <c r="G10">
        <v>1</v>
      </c>
      <c r="H10" s="2" t="s">
        <v>41</v>
      </c>
      <c r="I10" s="2">
        <v>5.5</v>
      </c>
      <c r="J10" s="2">
        <v>0</v>
      </c>
      <c r="K10" s="3" t="s">
        <v>43</v>
      </c>
      <c r="L10" t="s">
        <v>22</v>
      </c>
      <c r="M10" t="s">
        <v>29</v>
      </c>
      <c r="N10" t="s">
        <v>23</v>
      </c>
      <c r="O10" t="s">
        <v>37</v>
      </c>
      <c r="P10" t="s">
        <v>30</v>
      </c>
      <c r="Q10" t="s">
        <v>46</v>
      </c>
      <c r="R10" t="s">
        <v>47</v>
      </c>
      <c r="S10" t="s">
        <v>31</v>
      </c>
      <c r="T10" t="b">
        <v>0</v>
      </c>
      <c r="W10">
        <f t="shared" si="4"/>
        <v>0</v>
      </c>
      <c r="X10">
        <f t="shared" si="5"/>
        <v>100</v>
      </c>
      <c r="Y10">
        <f t="shared" si="6"/>
        <v>1</v>
      </c>
    </row>
    <row r="11" spans="2:28" x14ac:dyDescent="0.3">
      <c r="C11" t="str">
        <f t="shared" si="3"/>
        <v>78L15 Fixed 0.1A 1.7v@0.04A 35VinMax SMD  </v>
      </c>
      <c r="D11" t="s">
        <v>54</v>
      </c>
      <c r="E11" t="s">
        <v>21</v>
      </c>
      <c r="F11">
        <v>15</v>
      </c>
      <c r="G11">
        <v>0.1</v>
      </c>
      <c r="H11" s="4" t="s">
        <v>53</v>
      </c>
      <c r="I11" s="2">
        <v>35</v>
      </c>
      <c r="J11" s="2">
        <v>0</v>
      </c>
      <c r="K11" s="2" t="s">
        <v>43</v>
      </c>
      <c r="L11" t="s">
        <v>50</v>
      </c>
      <c r="M11" t="s">
        <v>49</v>
      </c>
      <c r="N11" t="s">
        <v>23</v>
      </c>
      <c r="O11" t="s">
        <v>51</v>
      </c>
      <c r="P11" t="s">
        <v>52</v>
      </c>
      <c r="Q11" t="s">
        <v>55</v>
      </c>
      <c r="R11" t="s">
        <v>56</v>
      </c>
      <c r="S11" t="s">
        <v>31</v>
      </c>
      <c r="T11" t="b">
        <v>0</v>
      </c>
      <c r="W11">
        <f t="shared" si="4"/>
        <v>0</v>
      </c>
      <c r="X11">
        <f t="shared" si="5"/>
        <v>100</v>
      </c>
      <c r="Y11">
        <f t="shared" si="6"/>
        <v>1</v>
      </c>
    </row>
  </sheetData>
  <conditionalFormatting sqref="C7:S28">
    <cfRule type="containsBlanks" dxfId="0" priority="1">
      <formula>LEN(TRIM(C7))=0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2025-03-30T04:07:30Z</dcterms:modified>
</cp:coreProperties>
</file>