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4CDBBAAB-BDEA-4C75-B837-F4085ADA52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S2" i="1"/>
  <c r="C7" i="1"/>
  <c r="E2" i="1"/>
  <c r="F2" i="1"/>
  <c r="G2" i="1"/>
  <c r="H2" i="1"/>
  <c r="I2" i="1"/>
  <c r="J2" i="1"/>
  <c r="AA7" i="1"/>
  <c r="D2" i="1"/>
  <c r="K2" i="1"/>
  <c r="L2" i="1"/>
  <c r="M2" i="1"/>
  <c r="N2" i="1"/>
  <c r="O2" i="1"/>
  <c r="P2" i="1"/>
  <c r="Q2" i="1"/>
  <c r="R2" i="1"/>
  <c r="C2" i="1" l="1"/>
  <c r="AA3" i="1" s="1"/>
  <c r="W7" i="1"/>
  <c r="X7" i="1" s="1"/>
  <c r="AA4" i="1" s="1"/>
  <c r="V7" i="1"/>
  <c r="AA5" i="1"/>
  <c r="AA2" i="1" l="1"/>
</calcChain>
</file>

<file path=xl/sharedStrings.xml><?xml version="1.0" encoding="utf-8"?>
<sst xmlns="http://schemas.openxmlformats.org/spreadsheetml/2006/main" count="55" uniqueCount="51">
  <si>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</si>
  <si>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</si>
  <si>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</si>
  <si>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</si>
  <si>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</si>
  <si>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</si>
  <si>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</si>
  <si>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</si>
  <si>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</si>
  <si>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</si>
  <si>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</si>
  <si>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</si>
  <si>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</si>
  <si>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</si>
  <si>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</si>
  <si>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</si>
  <si>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</si>
  <si>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</si>
  <si>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</si>
  <si>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</si>
  <si>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Size</t>
  </si>
  <si>
    <t>Mounting Type</t>
  </si>
  <si>
    <t>Tolerance</t>
  </si>
  <si>
    <t>Current</t>
  </si>
  <si>
    <t>DCR</t>
  </si>
  <si>
    <t>Self reson freq</t>
  </si>
  <si>
    <t>10u</t>
  </si>
  <si>
    <t>1210</t>
  </si>
  <si>
    <t>SMD</t>
  </si>
  <si>
    <t>0.54A</t>
  </si>
  <si>
    <t>133m</t>
  </si>
  <si>
    <t>23M</t>
  </si>
  <si>
    <t>Taiyo Yuden</t>
  </si>
  <si>
    <t>LBC3225T100KR</t>
  </si>
  <si>
    <t>Digikey</t>
  </si>
  <si>
    <t>587-2421-1-ND</t>
  </si>
  <si>
    <t>https://mm.digikey.com/Volume0/opasdata/d220001/medias/docus/610/LBC3225T100KR_SS.pdf</t>
  </si>
  <si>
    <t>0Dan_Passives:L</t>
  </si>
  <si>
    <t>Inductors_SMD:L_1210_3225Metric</t>
  </si>
  <si>
    <t> </t>
  </si>
  <si>
    <t>Stocking?</t>
  </si>
  <si>
    <t>Inductors_SMD:ASPI-6045S-120M-T</t>
  </si>
  <si>
    <t>https://abracon.com/Magnetics/power/ASPI-6045S.pdf</t>
  </si>
  <si>
    <t>535-ASPI-6045S-120M-TCT-ND</t>
  </si>
  <si>
    <t>ASPI-6045S-120M-T</t>
  </si>
  <si>
    <t>Abracon LLC</t>
  </si>
  <si>
    <t>13M</t>
  </si>
  <si>
    <t>58m</t>
  </si>
  <si>
    <t>2.2A</t>
  </si>
  <si>
    <t>NonStd</t>
  </si>
  <si>
    <t>12u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</si>
</sst>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8"/>
  <sheetViews>
    <sheetView tabSelected="1" topLeftCell="C1" workbookViewId="0">
      <selection activeCell="C7" sqref="C7"/>
    </sheetView>
  </sheetViews>
  <sheetFormatPr defaultRowHeight="14.4" x14ac:dyDescent="0.3"/>
  <cols>
    <col min="3" max="3" width="30.6640625" bestFit="1" customWidth="1"/>
    <col min="6" max="6" width="13.21875" bestFit="1" customWidth="1"/>
    <col min="10" max="10" width="12.77734375" bestFit="1" customWidth="1"/>
    <col min="13" max="13" width="9.6640625" bestFit="1" customWidth="1"/>
    <col min="14" max="14" width="12.109375" bestFit="1" customWidth="1"/>
    <col min="26" max="26" width="15" bestFit="1" customWidth="1"/>
  </cols>
  <sheetData>
    <row r="1" spans="2:27" x14ac:dyDescent="0.3">
      <c r="B1" s="1"/>
      <c r="L1" s="1"/>
    </row>
    <row r="2" spans="2:27" x14ac:dyDescent="0.3">
      <c r="B2" t="s">
        <v>0</v>
      </c>
      <c r="C2">
        <f>COUNTA(C7:C9999)</f>
        <v>2</v>
      </c>
      <c r="D2">
        <f t="shared" ref="D2:S2" si="0">COUNTA(D7:D9999)</f>
        <v>2</v>
      </c>
      <c r="E2">
        <f t="shared" si="0"/>
        <v>2</v>
      </c>
      <c r="F2">
        <f t="shared" ref="F2:J2" si="1">COUNTA(F7:F9999)</f>
        <v>2</v>
      </c>
      <c r="G2">
        <f t="shared" si="1"/>
        <v>2</v>
      </c>
      <c r="H2">
        <f t="shared" si="1"/>
        <v>2</v>
      </c>
      <c r="I2">
        <f t="shared" si="1"/>
        <v>2</v>
      </c>
      <c r="J2">
        <f t="shared" si="1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Z2" t="s">
        <v>1</v>
      </c>
      <c r="AA2">
        <f>AVERAGE(W7:W9999)</f>
        <v>100</v>
      </c>
    </row>
    <row r="3" spans="2:27" x14ac:dyDescent="0.3">
      <c r="Z3" t="s">
        <v>2</v>
      </c>
      <c r="AA3">
        <f>MAX(C2:R2)</f>
        <v>2</v>
      </c>
    </row>
    <row r="4" spans="2:27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Z4" t="s">
        <v>4</v>
      </c>
      <c r="AA4">
        <f>SUM(X7:X9999)</f>
        <v>1</v>
      </c>
    </row>
    <row r="5" spans="2:27" x14ac:dyDescent="0.3">
      <c r="Z5" t="s">
        <v>5</v>
      </c>
      <c r="AA5">
        <f>COUNTIF(W7:W9999,"&lt;100")</f>
        <v>0</v>
      </c>
    </row>
    <row r="6" spans="2:27" x14ac:dyDescent="0.3">
      <c r="C6" t="s">
        <v>6</v>
      </c>
      <c r="D6" t="s">
        <v>7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40</v>
      </c>
      <c r="V6" t="s">
        <v>16</v>
      </c>
      <c r="W6" t="s">
        <v>17</v>
      </c>
      <c r="X6" t="s">
        <v>18</v>
      </c>
    </row>
    <row r="7" spans="2:27" x14ac:dyDescent="0.3">
      <c r="C7" t="str">
        <f>_xlfn.CONCAT(D7,"H ", H7," ", I7,"Ω ", G7,"% ",E7," ", F7," ", R7)</f>
        <v>10uH 0.54A 133mΩ 10% 1210 SMD  </v>
      </c>
      <c r="D7" t="s">
        <v>26</v>
      </c>
      <c r="E7" t="s">
        <v>27</v>
      </c>
      <c r="F7" t="s">
        <v>28</v>
      </c>
      <c r="G7">
        <v>10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b">
        <v>1</v>
      </c>
      <c r="V7">
        <f>COUNTBLANK(C7:R7)</f>
        <v>0</v>
      </c>
      <c r="W7">
        <f>100*COUNTA(C7:R7)/$AA$7</f>
        <v>100</v>
      </c>
      <c r="X7">
        <f>IF(W7=100,1,0)</f>
        <v>1</v>
      </c>
      <c r="Z7" t="s">
        <v>19</v>
      </c>
      <c r="AA7">
        <f>SUM(C4:R4)</f>
        <v>16</v>
      </c>
    </row>
    <row r="8" spans="2:27" x14ac:dyDescent="0.3">
      <c r="C8" t="str">
        <f>_xlfn.CONCAT(D8,"H ", H8," ", I8,"Ω ", G8,"% ",E8," ", F8," ", R8)</f>
        <v>12uH 2.2A 58mΩ 20% NonStd SMD  </v>
      </c>
      <c r="D8" t="s">
        <v>50</v>
      </c>
      <c r="E8" t="s">
        <v>49</v>
      </c>
      <c r="F8" t="s">
        <v>28</v>
      </c>
      <c r="G8">
        <v>20</v>
      </c>
      <c r="H8" t="s">
        <v>48</v>
      </c>
      <c r="I8" t="s">
        <v>47</v>
      </c>
      <c r="J8" t="s">
        <v>46</v>
      </c>
      <c r="K8" t="s">
        <v>45</v>
      </c>
      <c r="L8" t="s">
        <v>44</v>
      </c>
      <c r="M8" t="s">
        <v>34</v>
      </c>
      <c r="N8" t="s">
        <v>43</v>
      </c>
      <c r="O8" t="s">
        <v>42</v>
      </c>
      <c r="P8" t="s">
        <v>37</v>
      </c>
      <c r="Q8" t="s">
        <v>41</v>
      </c>
      <c r="R8" t="s">
        <v>39</v>
      </c>
      <c r="S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2025-03-06T03:09:53Z</dcterms:modified>
</cp:coreProperties>
</file>