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F19146FD-0B65-45B7-BF1E-28082DD56F43}" xr6:coauthVersionLast="47" xr6:coauthVersionMax="47" xr10:uidLastSave="{00000000-0000-0000-0000-000000000000}"/>
  <bookViews>
    <workbookView xWindow="12468" yWindow="0" windowWidth="1056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 s="1"/>
  <c r="T9" i="1"/>
  <c r="U9" i="1"/>
  <c r="V9" i="1" s="1"/>
  <c r="T10" i="1"/>
  <c r="U10" i="1"/>
  <c r="V10" i="1"/>
  <c r="T11" i="1"/>
  <c r="U11" i="1"/>
  <c r="V11" i="1" s="1"/>
  <c r="T12" i="1"/>
  <c r="U12" i="1"/>
  <c r="V12" i="1"/>
  <c r="T13" i="1"/>
  <c r="U13" i="1"/>
  <c r="V13" i="1" s="1"/>
  <c r="C8" i="1" l="1"/>
  <c r="C9" i="1"/>
  <c r="C10" i="1"/>
  <c r="C11" i="1"/>
  <c r="C12" i="1"/>
  <c r="C13" i="1"/>
  <c r="C7" i="1"/>
  <c r="D13" i="1"/>
  <c r="D7" i="1"/>
  <c r="D8" i="1"/>
  <c r="D9" i="1"/>
  <c r="D10" i="1"/>
  <c r="D11" i="1"/>
  <c r="D12" i="1"/>
  <c r="E2" i="1"/>
  <c r="F2" i="1"/>
  <c r="G2" i="1"/>
  <c r="H2" i="1"/>
  <c r="I2" i="1"/>
  <c r="T7" i="1" l="1"/>
  <c r="Y7" i="1"/>
  <c r="U7" i="1" s="1"/>
  <c r="Y2" i="1" s="1"/>
  <c r="D2" i="1"/>
  <c r="J2" i="1"/>
  <c r="K2" i="1"/>
  <c r="L2" i="1"/>
  <c r="M2" i="1"/>
  <c r="N2" i="1"/>
  <c r="O2" i="1"/>
  <c r="P2" i="1"/>
  <c r="Q2" i="1"/>
  <c r="C2" i="1"/>
  <c r="Y5" i="1" l="1"/>
  <c r="Y3" i="1"/>
  <c r="V7" i="1"/>
  <c r="Y4" i="1" s="1"/>
</calcChain>
</file>

<file path=xl/sharedStrings.xml><?xml version="1.0" encoding="utf-8"?>
<sst xmlns="http://schemas.openxmlformats.org/spreadsheetml/2006/main" count="97" uniqueCount="60">
  <si>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</si>
  <si>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</si>
  <si>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</si>
  <si>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</si>
  <si>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</si>
  <si>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</si>
  <si>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</si>
  <si>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</si>
  <si>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</si>
  <si>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</si>
  <si>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</si>
  <si>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</si>
  <si>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</si>
  <si>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</si>
  <si>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</si>
  <si>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</si>
  <si>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</si>
  <si>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</si>
  <si>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</si>
  <si>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</si>
  <si>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</si>
  <si>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</si>
  <si>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0Dan_Discreet:LED</t>
  </si>
  <si>
    <t>Color</t>
  </si>
  <si>
    <t>Wavelength</t>
  </si>
  <si>
    <t>Vf</t>
  </si>
  <si>
    <t>If (mA)</t>
  </si>
  <si>
    <t>Size</t>
  </si>
  <si>
    <t>Green</t>
  </si>
  <si>
    <t>Yellow</t>
  </si>
  <si>
    <t>Red</t>
  </si>
  <si>
    <t>3mm</t>
  </si>
  <si>
    <t>5mm</t>
  </si>
  <si>
    <t>Digikey</t>
  </si>
  <si>
    <t>151031VS06000</t>
  </si>
  <si>
    <t>151031YS06000</t>
  </si>
  <si>
    <t>151031SS06000</t>
  </si>
  <si>
    <t>https://www.we-online.com/components/products/datasheet/151031SS06000.pdf</t>
  </si>
  <si>
    <t>Würth Elektronik</t>
  </si>
  <si>
    <t>https://www.we-online.com/components/products/datasheet/151031VS06000.pdf</t>
  </si>
  <si>
    <t>https://www.we-online.com/components/products/datasheet/151031YS06000.pdf</t>
  </si>
  <si>
    <t>732-5008-ND</t>
  </si>
  <si>
    <t>732-5010-ND</t>
  </si>
  <si>
    <t>732-5006-ND</t>
  </si>
  <si>
    <t>151051VS04000</t>
  </si>
  <si>
    <t>732-5017-ND</t>
  </si>
  <si>
    <t>https://www.we-online.com/components/products/datasheet/151051VS04000.pdf</t>
  </si>
  <si>
    <t>151051YS04000</t>
  </si>
  <si>
    <t>732-5018-ND</t>
  </si>
  <si>
    <t>https://www.we-online.com/components/products/datasheet/151051YS04000.pdf</t>
  </si>
  <si>
    <t>151051SS04000</t>
  </si>
  <si>
    <t>732-11405-ND</t>
  </si>
  <si>
    <t>https://www.we-online.com/components/products/datasheet/151051SS04000.pdf</t>
  </si>
  <si>
    <t>151051BS04000</t>
  </si>
  <si>
    <t>Blue</t>
  </si>
  <si>
    <t>732-5015-ND</t>
  </si>
  <si>
    <t>https://www.we-online.com/components/products/datasheet/151051BS04000.pdf</t>
  </si>
  <si>
    <t>Discreet_TH:LED_3mm_wurth</t>
  </si>
  <si>
    <t>Discreet_TH:LED_5mm_wurth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</si>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</sst>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topLeftCell="M1" workbookViewId="0">
      <selection activeCell="C7" sqref="C7:Q13"/>
    </sheetView>
  </sheetViews>
  <sheetFormatPr defaultRowHeight="14.4" x14ac:dyDescent="0.3"/>
  <cols>
    <col min="3" max="3" width="26.33203125" bestFit="1" customWidth="1"/>
    <col min="4" max="4" width="10.44140625" bestFit="1" customWidth="1"/>
    <col min="6" max="6" width="10.6640625" bestFit="1" customWidth="1"/>
    <col min="10" max="10" width="14.77734375" bestFit="1" customWidth="1"/>
    <col min="11" max="11" width="14.109375" customWidth="1"/>
    <col min="12" max="12" width="9.6640625" bestFit="1" customWidth="1"/>
    <col min="13" max="13" width="12.109375" bestFit="1" customWidth="1"/>
    <col min="15" max="15" width="16.6640625" bestFit="1" customWidth="1"/>
    <col min="24" max="24" width="15" bestFit="1" customWidth="1"/>
  </cols>
  <sheetData>
    <row r="1" spans="1:25" x14ac:dyDescent="0.3">
      <c r="B1" s="1" t="s">
        <v>0</v>
      </c>
      <c r="K1" s="1" t="s">
        <v>1</v>
      </c>
    </row>
    <row r="2" spans="1:25" x14ac:dyDescent="0.3">
      <c r="B2" t="s">
        <v>2</v>
      </c>
      <c r="C2">
        <f>COUNTA(C7:C9999)</f>
        <v>7</v>
      </c>
      <c r="D2">
        <f t="shared" ref="D2:Q2" si="0">COUNTA(D7:D9999)</f>
        <v>7</v>
      </c>
      <c r="E2">
        <f t="shared" ref="E2" si="1">COUNTA(E7:E9999)</f>
        <v>7</v>
      </c>
      <c r="F2">
        <f t="shared" si="0"/>
        <v>7</v>
      </c>
      <c r="G2">
        <f t="shared" ref="G2:I2" si="2">COUNTA(G7:G9999)</f>
        <v>7</v>
      </c>
      <c r="H2">
        <f t="shared" si="2"/>
        <v>7</v>
      </c>
      <c r="I2">
        <f t="shared" si="2"/>
        <v>7</v>
      </c>
      <c r="J2">
        <f t="shared" si="0"/>
        <v>7</v>
      </c>
      <c r="K2">
        <f t="shared" si="0"/>
        <v>7</v>
      </c>
      <c r="L2">
        <f t="shared" si="0"/>
        <v>7</v>
      </c>
      <c r="M2">
        <f t="shared" si="0"/>
        <v>7</v>
      </c>
      <c r="N2">
        <f t="shared" si="0"/>
        <v>7</v>
      </c>
      <c r="O2">
        <f t="shared" si="0"/>
        <v>7</v>
      </c>
      <c r="P2">
        <f t="shared" si="0"/>
        <v>7</v>
      </c>
      <c r="Q2">
        <f t="shared" si="0"/>
        <v>7</v>
      </c>
      <c r="X2" t="s">
        <v>3</v>
      </c>
      <c r="Y2">
        <f>AVERAGE(U7:U9999)</f>
        <v>100</v>
      </c>
    </row>
    <row r="3" spans="1:25" x14ac:dyDescent="0.3">
      <c r="X3" t="s">
        <v>4</v>
      </c>
      <c r="Y3">
        <f>MAX(C2:Q2)</f>
        <v>7</v>
      </c>
    </row>
    <row r="4" spans="1:25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6</v>
      </c>
      <c r="Y4">
        <f>SUM(V7:V9999)</f>
        <v>7</v>
      </c>
    </row>
    <row r="5" spans="1:25" x14ac:dyDescent="0.3">
      <c r="X5" t="s">
        <v>7</v>
      </c>
      <c r="Y5">
        <f>COUNTIF(U7:U9999,"&lt;100")</f>
        <v>0</v>
      </c>
    </row>
    <row r="6" spans="1:25" x14ac:dyDescent="0.3">
      <c r="C6" t="s">
        <v>8</v>
      </c>
      <c r="D6" t="s">
        <v>9</v>
      </c>
      <c r="E6" t="s">
        <v>23</v>
      </c>
      <c r="F6" t="s">
        <v>24</v>
      </c>
      <c r="G6" t="s">
        <v>25</v>
      </c>
      <c r="H6" t="s">
        <v>26</v>
      </c>
      <c r="I6" s="2" t="s">
        <v>27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T6" t="s">
        <v>18</v>
      </c>
      <c r="U6" t="s">
        <v>19</v>
      </c>
      <c r="V6" t="s">
        <v>20</v>
      </c>
    </row>
    <row r="7" spans="1:25" x14ac:dyDescent="0.3">
      <c r="A7">
        <v>1</v>
      </c>
      <c r="C7" t="str">
        <f>_xlfn.CONCAT(D7," ",F7,"nm ",G7,"v ",H7,"mA ",Q7)</f>
        <v>Green 3mm 560nm 2.2v 20mA  </v>
      </c>
      <c r="D7" t="str">
        <f>_xlfn.CONCAT(E7," ",I7)</f>
        <v>Green 3mm</v>
      </c>
      <c r="E7" t="s">
        <v>28</v>
      </c>
      <c r="F7">
        <v>560</v>
      </c>
      <c r="G7">
        <v>2.2000000000000002</v>
      </c>
      <c r="H7">
        <v>20</v>
      </c>
      <c r="I7" t="s">
        <v>31</v>
      </c>
      <c r="J7" t="s">
        <v>38</v>
      </c>
      <c r="K7" t="s">
        <v>34</v>
      </c>
      <c r="L7" t="s">
        <v>33</v>
      </c>
      <c r="M7" t="s">
        <v>41</v>
      </c>
      <c r="N7" t="s">
        <v>39</v>
      </c>
      <c r="O7" t="s">
        <v>22</v>
      </c>
      <c r="P7" t="s">
        <v>57</v>
      </c>
      <c r="Q7" t="s">
        <v>59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21</v>
      </c>
      <c r="Y7">
        <f>SUM(C4:Q4)</f>
        <v>15</v>
      </c>
    </row>
    <row r="8" spans="1:25" x14ac:dyDescent="0.3">
      <c r="A8">
        <v>2</v>
      </c>
      <c r="C8" t="str">
        <f t="shared" ref="C8:C13" si="3">_xlfn.CONCAT(D8," ",F8,"nm ",G8,"v ",H8,"mA ",Q8)</f>
        <v>Yellow 3mm 590nm 2v 20mA  </v>
      </c>
      <c r="D8" t="str">
        <f t="shared" ref="D8:D13" si="4">_xlfn.CONCAT(E8," ",I8)</f>
        <v>Yellow 3mm</v>
      </c>
      <c r="E8" t="s">
        <v>29</v>
      </c>
      <c r="F8">
        <v>590</v>
      </c>
      <c r="G8">
        <v>2</v>
      </c>
      <c r="H8">
        <v>20</v>
      </c>
      <c r="I8" t="s">
        <v>31</v>
      </c>
      <c r="J8" t="s">
        <v>38</v>
      </c>
      <c r="K8" t="s">
        <v>35</v>
      </c>
      <c r="L8" t="s">
        <v>33</v>
      </c>
      <c r="M8" t="s">
        <v>42</v>
      </c>
      <c r="N8" t="s">
        <v>40</v>
      </c>
      <c r="O8" t="s">
        <v>22</v>
      </c>
      <c r="P8" t="s">
        <v>57</v>
      </c>
      <c r="Q8" t="s">
        <v>59</v>
      </c>
      <c r="T8">
        <f t="shared" ref="T8:T13" si="5">COUNTBLANK(C8:Q8)</f>
        <v>0</v>
      </c>
      <c r="U8">
        <f t="shared" ref="U8:U13" si="6">100*COUNTA(C8:Q8)/$Y$7</f>
        <v>100</v>
      </c>
      <c r="V8">
        <f t="shared" ref="V8:V13" si="7">IF(U8=100,1,0)</f>
        <v>1</v>
      </c>
    </row>
    <row r="9" spans="1:25" x14ac:dyDescent="0.3">
      <c r="A9">
        <v>3</v>
      </c>
      <c r="C9" t="str">
        <f t="shared" si="3"/>
        <v>Red 3mm 650nm 2.2v 20mA  </v>
      </c>
      <c r="D9" t="str">
        <f t="shared" si="4"/>
        <v>Red 3mm</v>
      </c>
      <c r="E9" t="s">
        <v>30</v>
      </c>
      <c r="F9">
        <v>650</v>
      </c>
      <c r="G9">
        <v>2.2000000000000002</v>
      </c>
      <c r="H9">
        <v>20</v>
      </c>
      <c r="I9" t="s">
        <v>31</v>
      </c>
      <c r="J9" t="s">
        <v>38</v>
      </c>
      <c r="K9" t="s">
        <v>36</v>
      </c>
      <c r="L9" t="s">
        <v>33</v>
      </c>
      <c r="M9" t="s">
        <v>43</v>
      </c>
      <c r="N9" t="s">
        <v>37</v>
      </c>
      <c r="O9" t="s">
        <v>22</v>
      </c>
      <c r="P9" t="s">
        <v>57</v>
      </c>
      <c r="Q9" t="s">
        <v>59</v>
      </c>
      <c r="T9">
        <f t="shared" si="5"/>
        <v>0</v>
      </c>
      <c r="U9">
        <f t="shared" si="6"/>
        <v>100</v>
      </c>
      <c r="V9">
        <f t="shared" si="7"/>
        <v>1</v>
      </c>
    </row>
    <row r="10" spans="1:25" x14ac:dyDescent="0.3">
      <c r="A10">
        <v>4</v>
      </c>
      <c r="C10" t="str">
        <f t="shared" si="3"/>
        <v>Green 5mm 572nm 2.1v 20mA  </v>
      </c>
      <c r="D10" t="str">
        <f t="shared" si="4"/>
        <v>Green 5mm</v>
      </c>
      <c r="E10" t="s">
        <v>28</v>
      </c>
      <c r="F10">
        <v>572</v>
      </c>
      <c r="G10">
        <v>2.1</v>
      </c>
      <c r="H10">
        <v>20</v>
      </c>
      <c r="I10" t="s">
        <v>32</v>
      </c>
      <c r="J10" t="s">
        <v>38</v>
      </c>
      <c r="K10" t="s">
        <v>44</v>
      </c>
      <c r="L10" t="s">
        <v>33</v>
      </c>
      <c r="M10" t="s">
        <v>45</v>
      </c>
      <c r="N10" t="s">
        <v>46</v>
      </c>
      <c r="O10" t="s">
        <v>22</v>
      </c>
      <c r="P10" t="s">
        <v>58</v>
      </c>
      <c r="Q10" t="s">
        <v>59</v>
      </c>
      <c r="T10">
        <f t="shared" si="5"/>
        <v>0</v>
      </c>
      <c r="U10">
        <f t="shared" si="6"/>
        <v>100</v>
      </c>
      <c r="V10">
        <f t="shared" si="7"/>
        <v>1</v>
      </c>
    </row>
    <row r="11" spans="1:25" x14ac:dyDescent="0.3">
      <c r="A11">
        <v>5</v>
      </c>
      <c r="C11" t="str">
        <f t="shared" si="3"/>
        <v>Yellow 5mm 590nm 2v 20mA  </v>
      </c>
      <c r="D11" t="str">
        <f t="shared" si="4"/>
        <v>Yellow 5mm</v>
      </c>
      <c r="E11" t="s">
        <v>29</v>
      </c>
      <c r="F11">
        <v>590</v>
      </c>
      <c r="G11">
        <v>2</v>
      </c>
      <c r="H11">
        <v>20</v>
      </c>
      <c r="I11" t="s">
        <v>32</v>
      </c>
      <c r="J11" t="s">
        <v>38</v>
      </c>
      <c r="K11" t="s">
        <v>47</v>
      </c>
      <c r="L11" t="s">
        <v>33</v>
      </c>
      <c r="M11" t="s">
        <v>48</v>
      </c>
      <c r="N11" t="s">
        <v>49</v>
      </c>
      <c r="O11" t="s">
        <v>22</v>
      </c>
      <c r="P11" t="s">
        <v>58</v>
      </c>
      <c r="Q11" t="s">
        <v>59</v>
      </c>
      <c r="T11">
        <f t="shared" si="5"/>
        <v>0</v>
      </c>
      <c r="U11">
        <f t="shared" si="6"/>
        <v>100</v>
      </c>
      <c r="V11">
        <f t="shared" si="7"/>
        <v>1</v>
      </c>
    </row>
    <row r="12" spans="1:25" x14ac:dyDescent="0.3">
      <c r="A12">
        <v>6</v>
      </c>
      <c r="C12" t="str">
        <f t="shared" si="3"/>
        <v>Red 5mm 650nm 2.1v 20mA  </v>
      </c>
      <c r="D12" t="str">
        <f t="shared" si="4"/>
        <v>Red 5mm</v>
      </c>
      <c r="E12" t="s">
        <v>30</v>
      </c>
      <c r="F12">
        <v>650</v>
      </c>
      <c r="G12">
        <v>2.1</v>
      </c>
      <c r="H12">
        <v>20</v>
      </c>
      <c r="I12" t="s">
        <v>32</v>
      </c>
      <c r="J12" t="s">
        <v>38</v>
      </c>
      <c r="K12" t="s">
        <v>50</v>
      </c>
      <c r="L12" t="s">
        <v>33</v>
      </c>
      <c r="M12" t="s">
        <v>51</v>
      </c>
      <c r="N12" t="s">
        <v>52</v>
      </c>
      <c r="O12" t="s">
        <v>22</v>
      </c>
      <c r="P12" t="s">
        <v>58</v>
      </c>
      <c r="Q12" t="s">
        <v>59</v>
      </c>
      <c r="T12">
        <f t="shared" si="5"/>
        <v>0</v>
      </c>
      <c r="U12">
        <f t="shared" si="6"/>
        <v>100</v>
      </c>
      <c r="V12">
        <f t="shared" si="7"/>
        <v>1</v>
      </c>
    </row>
    <row r="13" spans="1:25" x14ac:dyDescent="0.3">
      <c r="A13">
        <v>7</v>
      </c>
      <c r="C13" t="str">
        <f t="shared" si="3"/>
        <v>Blue 5mm 465nm 3.2v 20mA  </v>
      </c>
      <c r="D13" t="str">
        <f t="shared" si="4"/>
        <v>Blue 5mm</v>
      </c>
      <c r="E13" t="s">
        <v>54</v>
      </c>
      <c r="F13">
        <v>465</v>
      </c>
      <c r="G13">
        <v>3.2</v>
      </c>
      <c r="H13">
        <v>20</v>
      </c>
      <c r="I13" t="s">
        <v>32</v>
      </c>
      <c r="J13" t="s">
        <v>38</v>
      </c>
      <c r="K13" t="s">
        <v>53</v>
      </c>
      <c r="L13" t="s">
        <v>33</v>
      </c>
      <c r="M13" t="s">
        <v>55</v>
      </c>
      <c r="N13" t="s">
        <v>56</v>
      </c>
      <c r="O13" t="s">
        <v>22</v>
      </c>
      <c r="P13" t="s">
        <v>58</v>
      </c>
      <c r="Q13" t="s">
        <v>59</v>
      </c>
      <c r="T13">
        <f t="shared" si="5"/>
        <v>0</v>
      </c>
      <c r="U13">
        <f t="shared" si="6"/>
        <v>100</v>
      </c>
      <c r="V13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2025-01-31T05:21:36Z</dcterms:modified>
</cp:coreProperties>
</file>