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To Add v2\"/>
    </mc:Choice>
  </mc:AlternateContent>
  <xr:revisionPtr revIDLastSave="0" documentId="13_ncr:1_{5A340FCA-D776-400B-8DD9-EE04C87488F6}" xr6:coauthVersionLast="47" xr6:coauthVersionMax="47" xr10:uidLastSave="{00000000-0000-0000-0000-000000000000}"/>
  <bookViews>
    <workbookView xWindow="9996" yWindow="0" windowWidth="12972" windowHeight="123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2" i="1" l="1"/>
  <c r="O2" i="1"/>
  <c r="P2" i="1"/>
  <c r="Q2" i="1"/>
  <c r="R2" i="1"/>
  <c r="W11" i="1"/>
  <c r="W12" i="1"/>
  <c r="T8" i="1"/>
  <c r="C8" i="1" s="1"/>
  <c r="T9" i="1"/>
  <c r="C9" i="1" s="1"/>
  <c r="T10" i="1"/>
  <c r="T11" i="1"/>
  <c r="C11" i="1" s="1"/>
  <c r="T12" i="1"/>
  <c r="T7" i="1"/>
  <c r="C7" i="1" s="1"/>
  <c r="C10" i="1"/>
  <c r="C12" i="1"/>
  <c r="D11" i="1"/>
  <c r="D9" i="1"/>
  <c r="D10" i="1"/>
  <c r="D12" i="1"/>
  <c r="D8" i="1"/>
  <c r="D7" i="1"/>
  <c r="E2" i="1"/>
  <c r="F2" i="1"/>
  <c r="G2" i="1"/>
  <c r="H2" i="1"/>
  <c r="I2" i="1"/>
  <c r="J2" i="1"/>
  <c r="K2" i="1"/>
  <c r="L2" i="1"/>
  <c r="M2" i="1"/>
  <c r="AB7" i="1"/>
  <c r="X11" i="1" s="1"/>
  <c r="Y11" i="1" s="1"/>
  <c r="X12" i="1" l="1"/>
  <c r="Y12" i="1" s="1"/>
  <c r="W10" i="1"/>
  <c r="W9" i="1"/>
  <c r="X9" i="1"/>
  <c r="Y9" i="1" s="1"/>
  <c r="X10" i="1"/>
  <c r="Y10" i="1" s="1"/>
  <c r="W8" i="1"/>
  <c r="X8" i="1"/>
  <c r="Y8" i="1" s="1"/>
  <c r="W7" i="1"/>
  <c r="C2" i="1"/>
  <c r="D2" i="1"/>
  <c r="X7" i="1"/>
  <c r="AB5" i="1" l="1"/>
  <c r="AB3" i="1"/>
  <c r="AB2" i="1"/>
  <c r="Y7" i="1"/>
  <c r="AB4" i="1" s="1"/>
</calcChain>
</file>

<file path=xl/sharedStrings.xml><?xml version="1.0" encoding="utf-8"?>
<sst xmlns="http://schemas.openxmlformats.org/spreadsheetml/2006/main" count="99" uniqueCount="50">
  <si>
    <t>Totals</t>
  </si>
  <si>
    <t>% Completed</t>
  </si>
  <si>
    <t>Entries</t>
  </si>
  <si>
    <t>DB Param</t>
  </si>
  <si>
    <t>Total Complete</t>
  </si>
  <si>
    <t>Total Incomplete</t>
  </si>
  <si>
    <t>Name</t>
  </si>
  <si>
    <t>Value</t>
  </si>
  <si>
    <t>MFG</t>
  </si>
  <si>
    <t>MFG PN</t>
  </si>
  <si>
    <t>Distributor</t>
  </si>
  <si>
    <t>Distributor Pn</t>
  </si>
  <si>
    <t>Datasheet</t>
  </si>
  <si>
    <t>Symbol</t>
  </si>
  <si>
    <t>Footprint</t>
  </si>
  <si>
    <t>Comment</t>
  </si>
  <si>
    <t>Blanks</t>
  </si>
  <si>
    <t>% Filled</t>
  </si>
  <si>
    <t>Complete?</t>
  </si>
  <si>
    <t>DB Params</t>
  </si>
  <si>
    <t>Size</t>
  </si>
  <si>
    <t>Drive Type</t>
  </si>
  <si>
    <t>Head type</t>
  </si>
  <si>
    <t>Socket Head Cap Screw</t>
  </si>
  <si>
    <t>Material</t>
  </si>
  <si>
    <t>M3x0.5x6</t>
  </si>
  <si>
    <t>Hex</t>
  </si>
  <si>
    <t>Stainless</t>
  </si>
  <si>
    <t>Combination</t>
  </si>
  <si>
    <t>Binding Head</t>
  </si>
  <si>
    <t> </t>
  </si>
  <si>
    <t>Green</t>
  </si>
  <si>
    <t>Brass</t>
  </si>
  <si>
    <t>McMaster</t>
  </si>
  <si>
    <t>9191-6</t>
  </si>
  <si>
    <t>Keystone Electronics</t>
  </si>
  <si>
    <t>Digikey</t>
  </si>
  <si>
    <t>36-9191-6-ND</t>
  </si>
  <si>
    <t>Schematic Only</t>
  </si>
  <si>
    <t>https://www.keyelco.com/product-pdf.cfm?p=1928</t>
  </si>
  <si>
    <t>90751A110</t>
  </si>
  <si>
    <t>https://www.mcmaster.com/90751A110/</t>
  </si>
  <si>
    <t>0Dan_Mech_Screws:M3-6mm_Pan_Green</t>
  </si>
  <si>
    <t>0Dan_Mech_Screws:M3-6mm_Socket</t>
  </si>
  <si>
    <t>Has Hole</t>
  </si>
  <si>
    <t>Auto Addendum</t>
  </si>
  <si>
    <t>Screws:90751A110_Hole</t>
  </si>
  <si>
    <t>Screws:90751A110</t>
  </si>
  <si>
    <t>Screws:9191</t>
  </si>
  <si>
    <t>Screws:9191_Hole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</si>
</sst>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">
    <dxf>
      <fill>
        <patternFill>
          <bgColor rgb="FFFFFF0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B12"/>
  <sheetViews>
    <sheetView tabSelected="1" topLeftCell="N4" workbookViewId="0">
      <selection activeCell="S23" sqref="S23"/>
    </sheetView>
  </sheetViews>
  <sheetFormatPr defaultRowHeight="14.4" x14ac:dyDescent="0.3"/>
  <cols>
    <col min="3" max="3" width="57.77734375" bestFit="1" customWidth="1"/>
    <col min="4" max="4" width="43.77734375" bestFit="1" customWidth="1"/>
    <col min="5" max="5" width="10.21875" bestFit="1" customWidth="1"/>
    <col min="6" max="6" width="11.44140625" bestFit="1" customWidth="1"/>
    <col min="7" max="7" width="20.21875" bestFit="1" customWidth="1"/>
    <col min="8" max="8" width="10.21875" customWidth="1"/>
    <col min="9" max="9" width="18" bestFit="1" customWidth="1"/>
    <col min="11" max="11" width="9.6640625" bestFit="1" customWidth="1"/>
    <col min="12" max="12" width="12.109375" bestFit="1" customWidth="1"/>
    <col min="14" max="14" width="36" bestFit="1" customWidth="1"/>
    <col min="15" max="15" width="21.44140625" bestFit="1" customWidth="1"/>
    <col min="16" max="16" width="13.5546875" bestFit="1" customWidth="1"/>
    <col min="17" max="17" width="8.21875" bestFit="1" customWidth="1"/>
    <col min="27" max="27" width="15" bestFit="1" customWidth="1"/>
  </cols>
  <sheetData>
    <row r="1" spans="2:28" x14ac:dyDescent="0.3">
      <c r="B1" s="1"/>
      <c r="J1" s="1"/>
    </row>
    <row r="2" spans="2:28" x14ac:dyDescent="0.3">
      <c r="B2" t="s">
        <v>0</v>
      </c>
      <c r="C2">
        <f>COUNTA(C7:C9999)</f>
        <v>6</v>
      </c>
      <c r="D2">
        <f t="shared" ref="D2:E2" si="0">COUNTA(D7:D9999)</f>
        <v>6</v>
      </c>
      <c r="E2">
        <f t="shared" si="0"/>
        <v>6</v>
      </c>
      <c r="F2">
        <f t="shared" ref="F2:M2" si="1">COUNTA(F7:F9999)</f>
        <v>6</v>
      </c>
      <c r="G2">
        <f t="shared" si="1"/>
        <v>6</v>
      </c>
      <c r="H2">
        <f t="shared" si="1"/>
        <v>6</v>
      </c>
      <c r="I2">
        <f t="shared" si="1"/>
        <v>6</v>
      </c>
      <c r="J2">
        <f t="shared" si="1"/>
        <v>6</v>
      </c>
      <c r="K2">
        <f t="shared" si="1"/>
        <v>6</v>
      </c>
      <c r="L2">
        <f t="shared" si="1"/>
        <v>6</v>
      </c>
      <c r="M2">
        <f t="shared" si="1"/>
        <v>6</v>
      </c>
      <c r="N2">
        <f t="shared" ref="N2:R2" si="2">COUNTA(N7:N9999)</f>
        <v>6</v>
      </c>
      <c r="O2">
        <f t="shared" si="2"/>
        <v>6</v>
      </c>
      <c r="P2">
        <f t="shared" si="2"/>
        <v>6</v>
      </c>
      <c r="Q2">
        <f t="shared" si="2"/>
        <v>6</v>
      </c>
      <c r="R2">
        <f t="shared" si="2"/>
        <v>6</v>
      </c>
      <c r="AA2" t="s">
        <v>1</v>
      </c>
      <c r="AB2">
        <f>AVERAGE(X7:X9999)</f>
        <v>100</v>
      </c>
    </row>
    <row r="3" spans="2:28" x14ac:dyDescent="0.3">
      <c r="AA3" t="s">
        <v>2</v>
      </c>
      <c r="AB3">
        <f>MAX(C2:R2)</f>
        <v>6</v>
      </c>
    </row>
    <row r="4" spans="2:28" x14ac:dyDescent="0.3">
      <c r="B4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AA4" t="s">
        <v>4</v>
      </c>
      <c r="AB4">
        <f>SUM(Y7:Y9999)</f>
        <v>6</v>
      </c>
    </row>
    <row r="5" spans="2:28" x14ac:dyDescent="0.3">
      <c r="AA5" t="s">
        <v>5</v>
      </c>
      <c r="AB5">
        <f>COUNTIF(X7:X9999,"&lt;100")</f>
        <v>0</v>
      </c>
    </row>
    <row r="6" spans="2:28" x14ac:dyDescent="0.3">
      <c r="C6" t="s">
        <v>6</v>
      </c>
      <c r="D6" t="s">
        <v>7</v>
      </c>
      <c r="E6" t="s">
        <v>20</v>
      </c>
      <c r="F6" t="s">
        <v>21</v>
      </c>
      <c r="G6" t="s">
        <v>22</v>
      </c>
      <c r="H6" t="s">
        <v>24</v>
      </c>
      <c r="I6" t="s">
        <v>8</v>
      </c>
      <c r="J6" t="s">
        <v>9</v>
      </c>
      <c r="K6" t="s">
        <v>10</v>
      </c>
      <c r="L6" t="s">
        <v>11</v>
      </c>
      <c r="M6" t="s">
        <v>12</v>
      </c>
      <c r="N6" t="s">
        <v>13</v>
      </c>
      <c r="O6" t="s">
        <v>14</v>
      </c>
      <c r="P6" t="s">
        <v>38</v>
      </c>
      <c r="Q6" t="s">
        <v>44</v>
      </c>
      <c r="R6" t="s">
        <v>15</v>
      </c>
      <c r="T6" t="s">
        <v>45</v>
      </c>
      <c r="W6" t="s">
        <v>16</v>
      </c>
      <c r="X6" t="s">
        <v>17</v>
      </c>
      <c r="Y6" t="s">
        <v>18</v>
      </c>
    </row>
    <row r="7" spans="2:28" x14ac:dyDescent="0.3">
      <c r="C7" t="str">
        <f>_xlfn.CONCAT(E7," ",F7," Drive ",G7," ",H7," ",T7,R7)</f>
        <v>M3x0.5x6 Hex Drive Socket Head Cap Screw Stainless  </v>
      </c>
      <c r="D7" t="str">
        <f>_xlfn.CONCAT(E7," ",G7," ",R7)</f>
        <v>M3x0.5x6 Socket Head Cap Screw  </v>
      </c>
      <c r="E7" t="s">
        <v>25</v>
      </c>
      <c r="F7" t="s">
        <v>26</v>
      </c>
      <c r="G7" t="s">
        <v>23</v>
      </c>
      <c r="H7" t="s">
        <v>27</v>
      </c>
      <c r="I7" t="s">
        <v>30</v>
      </c>
      <c r="J7" t="s">
        <v>30</v>
      </c>
      <c r="K7" t="s">
        <v>33</v>
      </c>
      <c r="L7" t="s">
        <v>40</v>
      </c>
      <c r="M7" t="s">
        <v>41</v>
      </c>
      <c r="N7" t="s">
        <v>43</v>
      </c>
      <c r="O7" t="s">
        <v>47</v>
      </c>
      <c r="P7" t="b">
        <v>0</v>
      </c>
      <c r="Q7" t="b">
        <v>0</v>
      </c>
      <c r="R7" t="s">
        <v>30</v>
      </c>
      <c r="T7" t="str">
        <f>IF(P7,"No_FP ",IF(Q7,"Has_Hole ",""))</f>
        <v/>
      </c>
      <c r="W7">
        <f>COUNTBLANK(C7:R7)</f>
        <v>0</v>
      </c>
      <c r="X7">
        <f>100*COUNTA(C7:R7)/$AB$7</f>
        <v>100</v>
      </c>
      <c r="Y7">
        <f>IF(X7=100,1,0)</f>
        <v>1</v>
      </c>
      <c r="AA7" t="s">
        <v>19</v>
      </c>
      <c r="AB7">
        <f>SUM(C4:R4)</f>
        <v>16</v>
      </c>
    </row>
    <row r="8" spans="2:28" x14ac:dyDescent="0.3">
      <c r="C8" t="str">
        <f t="shared" ref="C8:C12" si="3">_xlfn.CONCAT(E8," ",F8," Drive ",G8," ",H8," ",T8,R8)</f>
        <v>M3x0.5x6 Hex Drive Socket Head Cap Screw Stainless Has_Hole  </v>
      </c>
      <c r="D8" t="str">
        <f t="shared" ref="D8" si="4">_xlfn.CONCAT(E8," ",G8," ",R8)</f>
        <v>M3x0.5x6 Socket Head Cap Screw  </v>
      </c>
      <c r="E8" t="s">
        <v>25</v>
      </c>
      <c r="F8" t="s">
        <v>26</v>
      </c>
      <c r="G8" t="s">
        <v>23</v>
      </c>
      <c r="H8" t="s">
        <v>27</v>
      </c>
      <c r="I8" t="s">
        <v>30</v>
      </c>
      <c r="J8" t="s">
        <v>30</v>
      </c>
      <c r="K8" t="s">
        <v>33</v>
      </c>
      <c r="L8" t="s">
        <v>40</v>
      </c>
      <c r="M8" t="s">
        <v>41</v>
      </c>
      <c r="N8" t="s">
        <v>43</v>
      </c>
      <c r="O8" t="s">
        <v>46</v>
      </c>
      <c r="P8" t="b">
        <v>0</v>
      </c>
      <c r="Q8" t="b">
        <v>1</v>
      </c>
      <c r="R8" t="s">
        <v>30</v>
      </c>
      <c r="T8" t="str">
        <f t="shared" ref="T8:T12" si="5">IF(P8,"No_FP ",IF(Q8,"Has_Hole ",""))</f>
        <v xml:space="preserve">Has_Hole </v>
      </c>
      <c r="W8">
        <f>COUNTBLANK(C8:R8)</f>
        <v>0</v>
      </c>
      <c r="X8">
        <f>100*COUNTA(C8:R8)/$AB$7</f>
        <v>100</v>
      </c>
      <c r="Y8">
        <f>IF(X8=100,1,0)</f>
        <v>1</v>
      </c>
    </row>
    <row r="9" spans="2:28" x14ac:dyDescent="0.3">
      <c r="C9" t="str">
        <f t="shared" si="3"/>
        <v>M3x0.5x6 Hex Drive Socket Head Cap Screw Stainless No_FP  </v>
      </c>
      <c r="D9" t="str">
        <f t="shared" ref="D9:D10" si="6">_xlfn.CONCAT(E9," ",G9," ",R9)</f>
        <v>M3x0.5x6 Socket Head Cap Screw  </v>
      </c>
      <c r="E9" t="s">
        <v>25</v>
      </c>
      <c r="F9" t="s">
        <v>26</v>
      </c>
      <c r="G9" t="s">
        <v>23</v>
      </c>
      <c r="H9" t="s">
        <v>27</v>
      </c>
      <c r="I9" t="s">
        <v>30</v>
      </c>
      <c r="J9" t="s">
        <v>30</v>
      </c>
      <c r="K9" t="s">
        <v>33</v>
      </c>
      <c r="L9" t="s">
        <v>40</v>
      </c>
      <c r="M9" t="s">
        <v>41</v>
      </c>
      <c r="N9" t="s">
        <v>43</v>
      </c>
      <c r="O9" t="s">
        <v>47</v>
      </c>
      <c r="P9" t="b">
        <v>1</v>
      </c>
      <c r="Q9" t="b">
        <v>0</v>
      </c>
      <c r="R9" t="s">
        <v>30</v>
      </c>
      <c r="T9" t="str">
        <f t="shared" si="5"/>
        <v xml:space="preserve">No_FP </v>
      </c>
      <c r="W9">
        <f>COUNTBLANK(C9:R9)</f>
        <v>0</v>
      </c>
      <c r="X9">
        <f>100*COUNTA(C9:R9)/$AB$7</f>
        <v>100</v>
      </c>
      <c r="Y9">
        <f>IF(X9=100,1,0)</f>
        <v>1</v>
      </c>
    </row>
    <row r="10" spans="2:28" x14ac:dyDescent="0.3">
      <c r="C10" t="str">
        <f t="shared" si="3"/>
        <v>M3x0.5x6 Combination Drive Binding Head Brass Green</v>
      </c>
      <c r="D10" t="str">
        <f t="shared" si="6"/>
        <v>M3x0.5x6 Binding Head Green</v>
      </c>
      <c r="E10" t="s">
        <v>25</v>
      </c>
      <c r="F10" t="s">
        <v>28</v>
      </c>
      <c r="G10" t="s">
        <v>29</v>
      </c>
      <c r="H10" t="s">
        <v>32</v>
      </c>
      <c r="I10" t="s">
        <v>35</v>
      </c>
      <c r="J10" t="s">
        <v>34</v>
      </c>
      <c r="K10" t="s">
        <v>36</v>
      </c>
      <c r="L10" t="s">
        <v>37</v>
      </c>
      <c r="M10" t="s">
        <v>39</v>
      </c>
      <c r="N10" t="s">
        <v>42</v>
      </c>
      <c r="O10" t="s">
        <v>48</v>
      </c>
      <c r="P10" t="b">
        <v>0</v>
      </c>
      <c r="Q10" t="b">
        <v>0</v>
      </c>
      <c r="R10" t="s">
        <v>31</v>
      </c>
      <c r="T10" t="str">
        <f t="shared" si="5"/>
        <v/>
      </c>
      <c r="W10">
        <f>COUNTBLANK(C10:R10)</f>
        <v>0</v>
      </c>
      <c r="X10">
        <f>100*COUNTA(C10:R10)/$AB$7</f>
        <v>100</v>
      </c>
      <c r="Y10">
        <f>IF(X10=100,1,0)</f>
        <v>1</v>
      </c>
    </row>
    <row r="11" spans="2:28" x14ac:dyDescent="0.3">
      <c r="C11" t="str">
        <f t="shared" si="3"/>
        <v>M3x0.5x6 Combination Drive Binding Head Brass Has_Hole Green</v>
      </c>
      <c r="D11" t="str">
        <f t="shared" ref="D11" si="7">_xlfn.CONCAT(E11," ",G11," ",R11)</f>
        <v>M3x0.5x6 Binding Head Green</v>
      </c>
      <c r="E11" t="s">
        <v>25</v>
      </c>
      <c r="F11" t="s">
        <v>28</v>
      </c>
      <c r="G11" t="s">
        <v>29</v>
      </c>
      <c r="H11" t="s">
        <v>32</v>
      </c>
      <c r="I11" t="s">
        <v>35</v>
      </c>
      <c r="J11" t="s">
        <v>34</v>
      </c>
      <c r="K11" t="s">
        <v>36</v>
      </c>
      <c r="L11" t="s">
        <v>37</v>
      </c>
      <c r="M11" t="s">
        <v>39</v>
      </c>
      <c r="N11" t="s">
        <v>42</v>
      </c>
      <c r="O11" t="s">
        <v>49</v>
      </c>
      <c r="P11" t="b">
        <v>0</v>
      </c>
      <c r="Q11" t="b">
        <v>1</v>
      </c>
      <c r="R11" t="s">
        <v>31</v>
      </c>
      <c r="T11" t="str">
        <f t="shared" si="5"/>
        <v xml:space="preserve">Has_Hole </v>
      </c>
      <c r="W11">
        <f t="shared" ref="W11:W12" si="8">COUNTBLANK(C11:R11)</f>
        <v>0</v>
      </c>
      <c r="X11">
        <f t="shared" ref="X11:X12" si="9">100*COUNTA(C11:R11)/$AB$7</f>
        <v>100</v>
      </c>
      <c r="Y11">
        <f t="shared" ref="Y11:Y12" si="10">IF(X11=100,1,0)</f>
        <v>1</v>
      </c>
    </row>
    <row r="12" spans="2:28" x14ac:dyDescent="0.3">
      <c r="C12" t="str">
        <f t="shared" si="3"/>
        <v>M3x0.5x6 Combination Drive Binding Head Brass No_FP Green</v>
      </c>
      <c r="D12" t="str">
        <f>_xlfn.CONCAT(E12," ",G12," ",R12)</f>
        <v>M3x0.5x6 Binding Head Green</v>
      </c>
      <c r="E12" t="s">
        <v>25</v>
      </c>
      <c r="F12" t="s">
        <v>28</v>
      </c>
      <c r="G12" t="s">
        <v>29</v>
      </c>
      <c r="H12" t="s">
        <v>32</v>
      </c>
      <c r="I12" t="s">
        <v>35</v>
      </c>
      <c r="J12" t="s">
        <v>34</v>
      </c>
      <c r="K12" t="s">
        <v>36</v>
      </c>
      <c r="L12" t="s">
        <v>37</v>
      </c>
      <c r="M12" t="s">
        <v>39</v>
      </c>
      <c r="N12" t="s">
        <v>42</v>
      </c>
      <c r="O12" t="s">
        <v>48</v>
      </c>
      <c r="P12" t="b">
        <v>1</v>
      </c>
      <c r="Q12" t="b">
        <v>0</v>
      </c>
      <c r="R12" t="s">
        <v>31</v>
      </c>
      <c r="T12" t="str">
        <f t="shared" si="5"/>
        <v xml:space="preserve">No_FP </v>
      </c>
      <c r="W12">
        <f t="shared" si="8"/>
        <v>0</v>
      </c>
      <c r="X12">
        <f t="shared" si="9"/>
        <v>100</v>
      </c>
      <c r="Y12">
        <f t="shared" si="10"/>
        <v>1</v>
      </c>
    </row>
  </sheetData>
  <conditionalFormatting sqref="C7:K7 M7:R8 E8:K8 D8:D10 C8:C12 C13:R28">
    <cfRule type="containsBlanks" dxfId="1" priority="3">
      <formula>LEN(TRIM(C7))=0</formula>
    </cfRule>
  </conditionalFormatting>
  <conditionalFormatting sqref="D9:R12">
    <cfRule type="containsBlanks" dxfId="0" priority="1">
      <formula>LEN(TRIM(D9))=0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Gary Wiens</dc:creator>
  <cp:lastModifiedBy>Wiens, Gary</cp:lastModifiedBy>
  <dcterms:created xsi:type="dcterms:W3CDTF">2015-06-05T18:17:20Z</dcterms:created>
  <dcterms:modified xsi:type="dcterms:W3CDTF">2025-03-29T21:56:44Z</dcterms:modified>
</cp:coreProperties>
</file>