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DA7B02AB-2305-4D56-A3CF-9285B669CF1F}" xr6:coauthVersionLast="47" xr6:coauthVersionMax="47" xr10:uidLastSave="{00000000-0000-0000-0000-000000000000}"/>
  <bookViews>
    <workbookView xWindow="2160" yWindow="852" windowWidth="18732" windowHeight="115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U8" i="1"/>
  <c r="V8" i="1" s="1"/>
  <c r="D8" i="1"/>
  <c r="C8" i="1"/>
  <c r="C7" i="1"/>
  <c r="D7" i="1"/>
  <c r="E2" i="1"/>
  <c r="F2" i="1"/>
  <c r="G2" i="1"/>
  <c r="H2" i="1"/>
  <c r="I2" i="1"/>
  <c r="J2" i="1"/>
  <c r="Y7" i="1"/>
  <c r="K2" i="1"/>
  <c r="L2" i="1"/>
  <c r="M2" i="1"/>
  <c r="N2" i="1"/>
  <c r="O2" i="1"/>
  <c r="P2" i="1"/>
  <c r="Q2" i="1"/>
  <c r="C2" i="1" l="1"/>
  <c r="T7" i="1"/>
  <c r="D2" i="1"/>
  <c r="U7" i="1"/>
  <c r="Y5" i="1" s="1"/>
  <c r="Y3" i="1" l="1"/>
  <c r="Y2" i="1"/>
  <c r="V7" i="1"/>
  <c r="Y4" i="1" s="1"/>
</calcChain>
</file>

<file path=xl/sharedStrings.xml><?xml version="1.0" encoding="utf-8"?>
<sst xmlns="http://schemas.openxmlformats.org/spreadsheetml/2006/main" count="51" uniqueCount="43">
  <si>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</si>
  <si>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</si>
  <si>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</si>
  <si>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</si>
  <si>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</si>
  <si>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</si>
  <si>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</si>
  <si>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</si>
  <si>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</si>
  <si>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</si>
  <si>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</si>
  <si>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</si>
  <si>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</si>
  <si>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</si>
  <si>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</si>
  <si>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</si>
  <si>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</si>
  <si>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</si>
  <si>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</si>
  <si>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</si>
  <si>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R-78E3.3-0.5</t>
  </si>
  <si>
    <t>Recom Power</t>
  </si>
  <si>
    <t>Digikey</t>
  </si>
  <si>
    <t>945-1661-5-ND</t>
  </si>
  <si>
    <t>https://recom-power.com/pdf/Innoline/R-78E-0.5.pdf</t>
  </si>
  <si>
    <t>DCDC_NonIso:R-78E-0.5</t>
  </si>
  <si>
    <t>Vout</t>
  </si>
  <si>
    <t>Iout</t>
  </si>
  <si>
    <t>Vin (min)</t>
  </si>
  <si>
    <t>Vin (max)</t>
  </si>
  <si>
    <t>3.3v</t>
  </si>
  <si>
    <t>0.6A</t>
  </si>
  <si>
    <t>6v</t>
  </si>
  <si>
    <t>28v</t>
  </si>
  <si>
    <t>Type</t>
  </si>
  <si>
    <t>Buck</t>
  </si>
  <si>
    <t>0Dan_PSUs:78xx Replacement</t>
  </si>
  <si>
    <t> </t>
  </si>
  <si>
    <t>5v</t>
  </si>
  <si>
    <t>R-78E5.0-0.5</t>
  </si>
  <si>
    <t>945-1648-5-ND</t>
  </si>
  <si>
    <t>7v</t>
  </si>
  <si>
    <t>0.5A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</si>
</sst>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8"/>
  <sheetViews>
    <sheetView tabSelected="1" topLeftCell="J4" workbookViewId="0">
      <selection activeCell="P8" sqref="P8"/>
    </sheetView>
  </sheetViews>
  <sheetFormatPr defaultRowHeight="14.4" x14ac:dyDescent="0.3"/>
  <cols>
    <col min="3" max="3" width="22.109375" bestFit="1" customWidth="1"/>
    <col min="4" max="4" width="12.88671875" bestFit="1" customWidth="1"/>
    <col min="10" max="10" width="12.33203125" bestFit="1" customWidth="1"/>
    <col min="11" max="11" width="11.77734375" customWidth="1"/>
    <col min="12" max="12" width="9.6640625" bestFit="1" customWidth="1"/>
    <col min="13" max="13" width="12.109375" bestFit="1" customWidth="1"/>
    <col min="14" max="14" width="46.21875" bestFit="1" customWidth="1"/>
    <col min="15" max="15" width="26.109375" bestFit="1" customWidth="1"/>
    <col min="16" max="16" width="21.44140625" bestFit="1" customWidth="1"/>
    <col min="24" max="24" width="15" bestFit="1" customWidth="1"/>
  </cols>
  <sheetData>
    <row r="1" spans="2:25" x14ac:dyDescent="0.3">
      <c r="B1" s="1"/>
      <c r="K1" s="1"/>
    </row>
    <row r="2" spans="2:25" x14ac:dyDescent="0.3">
      <c r="B2" t="s">
        <v>0</v>
      </c>
      <c r="C2">
        <f>COUNTA(C7:C9999)</f>
        <v>2</v>
      </c>
      <c r="D2">
        <f t="shared" ref="D2:Q2" si="0">COUNTA(D7:D9999)</f>
        <v>2</v>
      </c>
      <c r="E2">
        <f>COUNTA(E7:E9999)</f>
        <v>2</v>
      </c>
      <c r="F2">
        <f t="shared" si="0"/>
        <v>2</v>
      </c>
      <c r="G2">
        <f t="shared" ref="G2:J2" si="1">COUNTA(G7:G9999)</f>
        <v>2</v>
      </c>
      <c r="H2">
        <f t="shared" si="1"/>
        <v>2</v>
      </c>
      <c r="I2">
        <f t="shared" si="1"/>
        <v>2</v>
      </c>
      <c r="J2">
        <f t="shared" si="1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X2" t="s">
        <v>1</v>
      </c>
      <c r="Y2">
        <f>AVERAGE(U7:U9999)</f>
        <v>100</v>
      </c>
    </row>
    <row r="3" spans="2:25" x14ac:dyDescent="0.3">
      <c r="X3" t="s">
        <v>2</v>
      </c>
      <c r="Y3">
        <f>MAX(C2:Q2)</f>
        <v>2</v>
      </c>
    </row>
    <row r="4" spans="2:25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X4" t="s">
        <v>4</v>
      </c>
      <c r="Y4">
        <f>SUM(V7:V9999)</f>
        <v>2</v>
      </c>
    </row>
    <row r="5" spans="2:25" x14ac:dyDescent="0.3">
      <c r="X5" t="s">
        <v>5</v>
      </c>
      <c r="Y5">
        <f>COUNTIF(U7:U9999,"&lt;100")</f>
        <v>0</v>
      </c>
    </row>
    <row r="6" spans="2:25" x14ac:dyDescent="0.3">
      <c r="C6" t="s">
        <v>6</v>
      </c>
      <c r="D6" t="s">
        <v>7</v>
      </c>
      <c r="E6" t="s">
        <v>34</v>
      </c>
      <c r="F6" t="s">
        <v>26</v>
      </c>
      <c r="G6" t="s">
        <v>27</v>
      </c>
      <c r="H6" t="s">
        <v>28</v>
      </c>
      <c r="I6" t="s">
        <v>29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T6" t="s">
        <v>16</v>
      </c>
      <c r="U6" t="s">
        <v>17</v>
      </c>
      <c r="V6" t="s">
        <v>18</v>
      </c>
    </row>
    <row r="7" spans="2:25" x14ac:dyDescent="0.3">
      <c r="C7" t="str">
        <f>_xlfn.CONCAT(E7," ",H7,"-",I7," to ",F7,"",G7)</f>
        <v>Buck 6v-28v to 3.3v0.6A</v>
      </c>
      <c r="D7" t="str">
        <f>_xlfn.CONCAT(F7," ",G7," ",E7)</f>
        <v>3.3v 0.6A Buck</v>
      </c>
      <c r="E7" t="s">
        <v>35</v>
      </c>
      <c r="F7" t="s">
        <v>30</v>
      </c>
      <c r="G7" t="s">
        <v>31</v>
      </c>
      <c r="H7" t="s">
        <v>32</v>
      </c>
      <c r="I7" t="s">
        <v>33</v>
      </c>
      <c r="J7" t="s">
        <v>21</v>
      </c>
      <c r="K7" t="s">
        <v>20</v>
      </c>
      <c r="L7" t="s">
        <v>22</v>
      </c>
      <c r="M7" t="s">
        <v>23</v>
      </c>
      <c r="N7" t="s">
        <v>24</v>
      </c>
      <c r="O7" t="s">
        <v>36</v>
      </c>
      <c r="P7" t="s">
        <v>25</v>
      </c>
      <c r="Q7" t="s">
        <v>37</v>
      </c>
      <c r="T7">
        <f>COUNTBLANK(C7:Q7)</f>
        <v>0</v>
      </c>
      <c r="U7">
        <f>100*COUNTA(C7:Q7)/$Y$7</f>
        <v>100</v>
      </c>
      <c r="V7">
        <f>IF(U7=100,1,0)</f>
        <v>1</v>
      </c>
      <c r="X7" t="s">
        <v>19</v>
      </c>
      <c r="Y7">
        <f>SUM(C4:Q4)</f>
        <v>15</v>
      </c>
    </row>
    <row r="8" spans="2:25" x14ac:dyDescent="0.3">
      <c r="C8" t="str">
        <f>_xlfn.CONCAT(E8," ",H8,"-",I8," to ",F8,"",G8)</f>
        <v>Buck 7v-28v to 5v0.5A</v>
      </c>
      <c r="D8" t="str">
        <f>_xlfn.CONCAT(F8," ",G8," ",E8)</f>
        <v>5v 0.5A Buck</v>
      </c>
      <c r="E8" t="s">
        <v>35</v>
      </c>
      <c r="F8" t="s">
        <v>38</v>
      </c>
      <c r="G8" t="s">
        <v>42</v>
      </c>
      <c r="H8" t="s">
        <v>41</v>
      </c>
      <c r="I8" t="s">
        <v>33</v>
      </c>
      <c r="J8" t="s">
        <v>21</v>
      </c>
      <c r="K8" t="s">
        <v>39</v>
      </c>
      <c r="L8" t="s">
        <v>22</v>
      </c>
      <c r="M8" t="s">
        <v>40</v>
      </c>
      <c r="N8" t="s">
        <v>24</v>
      </c>
      <c r="O8" t="s">
        <v>36</v>
      </c>
      <c r="P8" t="s">
        <v>25</v>
      </c>
      <c r="Q8" t="s">
        <v>37</v>
      </c>
      <c r="T8">
        <f>COUNTBLANK(C8:Q8)</f>
        <v>0</v>
      </c>
      <c r="U8">
        <f>100*COUNTA(C8:Q8)/$Y$7</f>
        <v>100</v>
      </c>
      <c r="V8">
        <f>IF(U8=100,1,0)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2025-06-17T02:37:14Z</dcterms:modified>
</cp:coreProperties>
</file>