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3602415D-5067-4D60-A06E-09BB6F9FC7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C8" i="1" s="1"/>
  <c r="C7" i="1"/>
  <c r="D7" i="1"/>
  <c r="E2" i="1"/>
  <c r="F2" i="1"/>
  <c r="G2" i="1"/>
  <c r="H2" i="1"/>
  <c r="I2" i="1"/>
  <c r="J2" i="1"/>
  <c r="K2" i="1"/>
  <c r="L2" i="1"/>
  <c r="AB7" i="1"/>
  <c r="M2" i="1"/>
  <c r="N2" i="1"/>
  <c r="O2" i="1"/>
  <c r="P2" i="1"/>
  <c r="Q2" i="1"/>
  <c r="R2" i="1"/>
  <c r="S2" i="1"/>
  <c r="T2" i="1"/>
  <c r="W8" i="1" l="1"/>
  <c r="X8" i="1"/>
  <c r="Y8" i="1" s="1"/>
  <c r="C2" i="1"/>
  <c r="W7" i="1"/>
  <c r="X7" i="1"/>
  <c r="D2" i="1"/>
  <c r="AB3" i="1" s="1"/>
  <c r="Y7" i="1"/>
  <c r="AB5" i="1" l="1"/>
  <c r="AB4" i="1"/>
  <c r="AB2" i="1"/>
</calcChain>
</file>

<file path=xl/sharedStrings.xml><?xml version="1.0" encoding="utf-8"?>
<sst xmlns="http://schemas.openxmlformats.org/spreadsheetml/2006/main" count="48" uniqueCount="45">
  <si>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</si>
  <si>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</si>
  <si>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</si>
  <si>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</si>
  <si>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</si>
  <si>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</si>
  <si>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</si>
  <si>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</si>
  <si>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</si>
  <si>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</si>
  <si>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</si>
  <si>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</si>
  <si>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</si>
  <si>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</si>
  <si>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</si>
  <si>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</si>
  <si>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</si>
  <si>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</si>
  <si>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</si>
  <si>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DB Params</t>
  </si>
  <si>
    <t>Digikey</t>
  </si>
  <si>
    <t>Max VAC</t>
  </si>
  <si>
    <t>Max VDC</t>
  </si>
  <si>
    <t>Current Rating (A)</t>
  </si>
  <si>
    <t>Response Time</t>
  </si>
  <si>
    <t>Breaking Capacity (A AC)</t>
  </si>
  <si>
    <t>Breaking Capacity (A DC)</t>
  </si>
  <si>
    <t>Melting I2T</t>
  </si>
  <si>
    <t>Mounting Type</t>
  </si>
  <si>
    <t>T</t>
  </si>
  <si>
    <t>Through Hole</t>
  </si>
  <si>
    <t>Bel Fuse Inc.</t>
  </si>
  <si>
    <t>0697H0500-02</t>
  </si>
  <si>
    <t>5923-0697H0500-02CT-ND</t>
  </si>
  <si>
    <t>https://www.belfuse.com/resources/datasheets/circuitprotection/ds-cp-0697h-series.pdf</t>
  </si>
  <si>
    <t>0Dan_Protection:Fuse</t>
  </si>
  <si>
    <t>Protection_Fuses:0697H0500_02</t>
  </si>
  <si>
    <t>Automotive</t>
  </si>
  <si>
    <t>C1F 1</t>
  </si>
  <si>
    <t>SMD</t>
  </si>
  <si>
    <t>F</t>
  </si>
  <si>
    <t>Protection_Fuses:Fuse_1206</t>
  </si>
  <si>
    <t> </t>
  </si>
  <si>
    <t>https://www.belfuse.com/resources/datasheets/circuitprotection/ds-cp-c1f-series.pdf</t>
  </si>
  <si>
    <t>5923-C1F1CT-ND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</si>
</sst>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tabSelected="1" workbookViewId="0">
      <selection activeCell="T8" sqref="C7:T8"/>
    </sheetView>
  </sheetViews>
  <sheetFormatPr defaultRowHeight="14.4" x14ac:dyDescent="0.3"/>
  <cols>
    <col min="3" max="3" width="42.33203125" bestFit="1" customWidth="1"/>
    <col min="4" max="4" width="20.33203125" bestFit="1" customWidth="1"/>
    <col min="7" max="7" width="15.44140625" bestFit="1" customWidth="1"/>
    <col min="8" max="8" width="13.33203125" bestFit="1" customWidth="1"/>
    <col min="9" max="9" width="21" bestFit="1" customWidth="1"/>
    <col min="10" max="10" width="21.109375" bestFit="1" customWidth="1"/>
    <col min="11" max="11" width="10.109375" bestFit="1" customWidth="1"/>
    <col min="12" max="12" width="13.21875" bestFit="1" customWidth="1"/>
    <col min="13" max="13" width="11.109375" bestFit="1" customWidth="1"/>
    <col min="14" max="14" width="12.88671875" bestFit="1" customWidth="1"/>
    <col min="15" max="15" width="9.6640625" bestFit="1" customWidth="1"/>
    <col min="16" max="16" width="23.21875" bestFit="1" customWidth="1"/>
    <col min="20" max="20" width="10.5546875" bestFit="1" customWidth="1"/>
    <col min="27" max="27" width="15" bestFit="1" customWidth="1"/>
  </cols>
  <sheetData>
    <row r="1" spans="1:28" x14ac:dyDescent="0.3">
      <c r="B1" s="1"/>
      <c r="N1" s="1"/>
    </row>
    <row r="2" spans="1:28" x14ac:dyDescent="0.3">
      <c r="B2" t="s">
        <v>0</v>
      </c>
      <c r="C2">
        <f>COUNTA(C7:C9999)</f>
        <v>2</v>
      </c>
      <c r="D2">
        <f t="shared" ref="D2:T2" si="0">COUNTA(D7:D9999)</f>
        <v>2</v>
      </c>
      <c r="E2">
        <f t="shared" si="0"/>
        <v>2</v>
      </c>
      <c r="F2">
        <f t="shared" ref="F2:L2" si="1">COUNTA(F7:F9999)</f>
        <v>2</v>
      </c>
      <c r="G2">
        <f t="shared" si="1"/>
        <v>2</v>
      </c>
      <c r="H2">
        <f t="shared" si="1"/>
        <v>2</v>
      </c>
      <c r="I2">
        <f t="shared" si="1"/>
        <v>2</v>
      </c>
      <c r="J2">
        <f t="shared" si="1"/>
        <v>2</v>
      </c>
      <c r="K2">
        <f t="shared" si="1"/>
        <v>2</v>
      </c>
      <c r="L2">
        <f t="shared" si="1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AA2" t="s">
        <v>1</v>
      </c>
      <c r="AB2">
        <f>AVERAGE(X7:X9999)</f>
        <v>100</v>
      </c>
    </row>
    <row r="3" spans="1:28" x14ac:dyDescent="0.3">
      <c r="AA3" t="s">
        <v>2</v>
      </c>
      <c r="AB3">
        <f>MAX(C2:T2)</f>
        <v>2</v>
      </c>
    </row>
    <row r="4" spans="1:28" x14ac:dyDescent="0.3">
      <c r="B4" t="s">
        <v>3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AA4" t="s">
        <v>4</v>
      </c>
      <c r="AB4">
        <f>SUM(Y7:Y9999)</f>
        <v>2</v>
      </c>
    </row>
    <row r="5" spans="1:28" x14ac:dyDescent="0.3">
      <c r="AA5" t="s">
        <v>5</v>
      </c>
      <c r="AB5">
        <f>COUNTIF(X7:X9999,"&lt;100")</f>
        <v>0</v>
      </c>
    </row>
    <row r="6" spans="1:28" x14ac:dyDescent="0.3">
      <c r="C6" t="s">
        <v>6</v>
      </c>
      <c r="D6" t="s">
        <v>7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 t="s">
        <v>26</v>
      </c>
      <c r="K6" t="s">
        <v>27</v>
      </c>
      <c r="L6" t="s">
        <v>28</v>
      </c>
      <c r="M6" t="s">
        <v>8</v>
      </c>
      <c r="N6" t="s">
        <v>9</v>
      </c>
      <c r="O6" t="s">
        <v>10</v>
      </c>
      <c r="P6" t="s">
        <v>11</v>
      </c>
      <c r="Q6" t="s">
        <v>12</v>
      </c>
      <c r="R6" t="s">
        <v>13</v>
      </c>
      <c r="S6" t="s">
        <v>14</v>
      </c>
      <c r="T6" t="s">
        <v>15</v>
      </c>
      <c r="W6" t="s">
        <v>16</v>
      </c>
      <c r="X6" t="s">
        <v>17</v>
      </c>
      <c r="Y6" t="s">
        <v>18</v>
      </c>
    </row>
    <row r="7" spans="1:28" x14ac:dyDescent="0.3">
      <c r="A7">
        <v>1</v>
      </c>
      <c r="C7" t="str">
        <f>_xlfn.CONCAT(D7," ",L7," ",T7)</f>
        <v>350VAC/100VDC 0.5A T Through Hole Automotive</v>
      </c>
      <c r="D7" t="str">
        <f>_xlfn.CONCAT(E7,"VAC/",F7,"VDC ",G7,"A ",H7)</f>
        <v>350VAC/100VDC 0.5A T</v>
      </c>
      <c r="E7">
        <v>350</v>
      </c>
      <c r="F7">
        <v>100</v>
      </c>
      <c r="G7">
        <v>0.5</v>
      </c>
      <c r="H7" t="s">
        <v>29</v>
      </c>
      <c r="I7">
        <v>100</v>
      </c>
      <c r="J7">
        <v>65</v>
      </c>
      <c r="K7">
        <v>1.1000000000000001</v>
      </c>
      <c r="L7" t="s">
        <v>30</v>
      </c>
      <c r="M7" t="s">
        <v>31</v>
      </c>
      <c r="N7" t="s">
        <v>32</v>
      </c>
      <c r="O7" t="s">
        <v>20</v>
      </c>
      <c r="P7" t="s">
        <v>33</v>
      </c>
      <c r="Q7" t="s">
        <v>34</v>
      </c>
      <c r="R7" t="s">
        <v>35</v>
      </c>
      <c r="S7" t="s">
        <v>36</v>
      </c>
      <c r="T7" t="s">
        <v>37</v>
      </c>
      <c r="W7">
        <f>COUNTBLANK(C7:T7)</f>
        <v>0</v>
      </c>
      <c r="X7">
        <f>100*COUNTA(C7:T7)/$AB$7</f>
        <v>100</v>
      </c>
      <c r="Y7">
        <f>IF(X7=100,1,0)</f>
        <v>1</v>
      </c>
      <c r="AA7" t="s">
        <v>19</v>
      </c>
      <c r="AB7">
        <f>SUM(C4:T4)</f>
        <v>18</v>
      </c>
    </row>
    <row r="8" spans="1:28" x14ac:dyDescent="0.3">
      <c r="A8">
        <v>2</v>
      </c>
      <c r="C8" t="str">
        <f>_xlfn.CONCAT(D8," ",L8," ",T8)</f>
        <v>125VAC/63VDC 1A F SMD  </v>
      </c>
      <c r="D8" t="str">
        <f>_xlfn.CONCAT(E8,"VAC/",F8,"VDC ",G8,"A ",H8)</f>
        <v>125VAC/63VDC 1A F</v>
      </c>
      <c r="E8">
        <v>125</v>
      </c>
      <c r="F8">
        <v>63</v>
      </c>
      <c r="G8">
        <v>1</v>
      </c>
      <c r="H8" t="s">
        <v>40</v>
      </c>
      <c r="I8">
        <v>100</v>
      </c>
      <c r="J8">
        <v>50</v>
      </c>
      <c r="K8">
        <v>1.2E-2</v>
      </c>
      <c r="L8" t="s">
        <v>39</v>
      </c>
      <c r="M8" t="s">
        <v>31</v>
      </c>
      <c r="N8" t="s">
        <v>38</v>
      </c>
      <c r="O8" t="s">
        <v>20</v>
      </c>
      <c r="P8" t="s">
        <v>44</v>
      </c>
      <c r="Q8" t="s">
        <v>43</v>
      </c>
      <c r="R8" t="s">
        <v>35</v>
      </c>
      <c r="S8" t="s">
        <v>41</v>
      </c>
      <c r="T8" t="s">
        <v>42</v>
      </c>
      <c r="W8">
        <f>COUNTBLANK(C8:T8)</f>
        <v>0</v>
      </c>
      <c r="X8">
        <f>100*COUNTA(C8:T8)/$AB$7</f>
        <v>100</v>
      </c>
      <c r="Y8">
        <f>IF(X8=100,1,0)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2025-03-06T02:55:11Z</dcterms:modified>
</cp:coreProperties>
</file>