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7A5922BE-F621-4FC0-A191-2721C2886F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8" i="1" s="1"/>
  <c r="C7" i="1"/>
  <c r="D9" i="1"/>
  <c r="C9" i="1" s="1"/>
  <c r="D7" i="1"/>
  <c r="E2" i="1"/>
  <c r="F2" i="1"/>
  <c r="G2" i="1"/>
  <c r="H2" i="1"/>
  <c r="I2" i="1"/>
  <c r="J2" i="1"/>
  <c r="K2" i="1"/>
  <c r="AA7" i="1"/>
  <c r="L2" i="1"/>
  <c r="M2" i="1"/>
  <c r="N2" i="1"/>
  <c r="O2" i="1"/>
  <c r="P2" i="1"/>
  <c r="Q2" i="1"/>
  <c r="R2" i="1"/>
  <c r="S2" i="1"/>
  <c r="C2" i="1" l="1"/>
  <c r="V9" i="1"/>
  <c r="W8" i="1"/>
  <c r="X8" i="1" s="1"/>
  <c r="W9" i="1"/>
  <c r="X9" i="1" s="1"/>
  <c r="V8" i="1"/>
  <c r="D2" i="1"/>
  <c r="V7" i="1"/>
  <c r="W7" i="1"/>
  <c r="X7" i="1"/>
  <c r="AA3" i="1" l="1"/>
  <c r="AA4" i="1"/>
  <c r="AA2" i="1"/>
  <c r="AA5" i="1"/>
</calcChain>
</file>

<file path=xl/sharedStrings.xml><?xml version="1.0" encoding="utf-8"?>
<sst xmlns="http://schemas.openxmlformats.org/spreadsheetml/2006/main" count="60" uniqueCount="46">
  <si>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</si>
  <si>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</si>
  <si>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</si>
  <si>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</si>
  <si>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</si>
  <si>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</si>
  <si>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</si>
  <si>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</si>
  <si>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</si>
  <si>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</si>
  <si>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</si>
  <si>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</si>
  <si>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</si>
  <si>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</si>
  <si>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</si>
  <si>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</si>
  <si>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</si>
  <si>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</si>
  <si>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</si>
  <si>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</si>
  <si>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Digikey</t>
  </si>
  <si>
    <t>Protection_MOV:MOV_0805</t>
  </si>
  <si>
    <t>Max ACV</t>
  </si>
  <si>
    <t>Max DCV</t>
  </si>
  <si>
    <t>Varistor Voltage (min)</t>
  </si>
  <si>
    <t>Varistor Voltage (max)</t>
  </si>
  <si>
    <t>Surge Current (A)</t>
  </si>
  <si>
    <t>Energy (J)</t>
  </si>
  <si>
    <t>Mounting Type</t>
  </si>
  <si>
    <t>Through Hole</t>
  </si>
  <si>
    <t>Panasonic Electronic Components</t>
  </si>
  <si>
    <t>ERZ-V10D431</t>
  </si>
  <si>
    <t>P7257-ND</t>
  </si>
  <si>
    <t>https://industrial.panasonic.com/ww/products/pt/surge-components/models/ERZV10D431</t>
  </si>
  <si>
    <t>0Dan_Protection:MOV</t>
  </si>
  <si>
    <t>Protection_MOV:ERZ-V10D431</t>
  </si>
  <si>
    <t> </t>
  </si>
  <si>
    <t>SMD</t>
  </si>
  <si>
    <t>Bourns Inc.</t>
  </si>
  <si>
    <t>CG0603MLC-05E</t>
  </si>
  <si>
    <t>CG0603MLC-05ECT-ND</t>
  </si>
  <si>
    <t>https://www.bourns.com/docs/product-datasheets/cga-mlc.pdf</t>
  </si>
  <si>
    <t>Protection_MOV:MOV_0603</t>
  </si>
  <si>
    <t>https://www.bourns.com/docs/Product-Datasheets/BVR0805.pdf</t>
  </si>
  <si>
    <t>BVR0805-14PFR</t>
  </si>
  <si>
    <t>118-BVR0805-14PFRCT-ND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</si>
</sst>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9"/>
  <sheetViews>
    <sheetView tabSelected="1" topLeftCell="D1" workbookViewId="0">
      <selection activeCell="C7" sqref="C7:S9"/>
    </sheetView>
  </sheetViews>
  <sheetFormatPr defaultRowHeight="14.4" x14ac:dyDescent="0.3"/>
  <cols>
    <col min="3" max="3" width="18.33203125" bestFit="1" customWidth="1"/>
    <col min="4" max="4" width="14.6640625" bestFit="1" customWidth="1"/>
    <col min="7" max="7" width="18.88671875" bestFit="1" customWidth="1"/>
    <col min="8" max="8" width="19.33203125" bestFit="1" customWidth="1"/>
    <col min="9" max="9" width="14.77734375" bestFit="1" customWidth="1"/>
    <col min="10" max="10" width="8.6640625" bestFit="1" customWidth="1"/>
    <col min="11" max="11" width="13.21875" bestFit="1" customWidth="1"/>
    <col min="14" max="14" width="9.6640625" bestFit="1" customWidth="1"/>
    <col min="15" max="15" width="12.109375" bestFit="1" customWidth="1"/>
    <col min="26" max="26" width="15" bestFit="1" customWidth="1"/>
  </cols>
  <sheetData>
    <row r="1" spans="2:27" x14ac:dyDescent="0.3">
      <c r="B1" s="1"/>
      <c r="M1" s="1"/>
    </row>
    <row r="2" spans="2:27" x14ac:dyDescent="0.3">
      <c r="B2" t="s">
        <v>0</v>
      </c>
      <c r="C2">
        <f>COUNTA(C7:C9999)</f>
        <v>3</v>
      </c>
      <c r="D2">
        <f t="shared" ref="D2:S2" si="0">COUNTA(D7:D9999)</f>
        <v>3</v>
      </c>
      <c r="E2">
        <f>COUNTA(E7:E9999)</f>
        <v>3</v>
      </c>
      <c r="F2">
        <f t="shared" ref="F2" si="1">COUNTA(F7:F9999)</f>
        <v>3</v>
      </c>
      <c r="G2">
        <f t="shared" si="0"/>
        <v>3</v>
      </c>
      <c r="H2">
        <f t="shared" ref="H2:K2" si="2">COUNTA(H7:H9999)</f>
        <v>3</v>
      </c>
      <c r="I2">
        <f t="shared" si="2"/>
        <v>3</v>
      </c>
      <c r="J2">
        <f t="shared" si="2"/>
        <v>3</v>
      </c>
      <c r="K2">
        <f t="shared" si="2"/>
        <v>3</v>
      </c>
      <c r="L2">
        <f t="shared" si="0"/>
        <v>3</v>
      </c>
      <c r="M2">
        <f t="shared" si="0"/>
        <v>3</v>
      </c>
      <c r="N2">
        <f t="shared" si="0"/>
        <v>3</v>
      </c>
      <c r="O2">
        <f t="shared" si="0"/>
        <v>3</v>
      </c>
      <c r="P2">
        <f t="shared" si="0"/>
        <v>3</v>
      </c>
      <c r="Q2">
        <f t="shared" si="0"/>
        <v>3</v>
      </c>
      <c r="R2">
        <f t="shared" si="0"/>
        <v>3</v>
      </c>
      <c r="S2">
        <f t="shared" si="0"/>
        <v>3</v>
      </c>
      <c r="Z2" t="s">
        <v>1</v>
      </c>
      <c r="AA2">
        <f>AVERAGE(W7:W9999)</f>
        <v>100</v>
      </c>
    </row>
    <row r="3" spans="2:27" x14ac:dyDescent="0.3">
      <c r="Z3" t="s">
        <v>2</v>
      </c>
      <c r="AA3">
        <f>MAX(C2:S2)</f>
        <v>3</v>
      </c>
    </row>
    <row r="4" spans="2:27" x14ac:dyDescent="0.3">
      <c r="B4" t="s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Z4" t="s">
        <v>4</v>
      </c>
      <c r="AA4">
        <f>SUM(X7:X9999)</f>
        <v>3</v>
      </c>
    </row>
    <row r="5" spans="2:27" x14ac:dyDescent="0.3">
      <c r="Z5" t="s">
        <v>5</v>
      </c>
      <c r="AA5">
        <f>COUNTIF(W7:W9999,"&lt;100")</f>
        <v>0</v>
      </c>
    </row>
    <row r="6" spans="2:27" x14ac:dyDescent="0.3">
      <c r="C6" t="s">
        <v>6</v>
      </c>
      <c r="D6" t="s">
        <v>7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  <c r="L6" t="s">
        <v>8</v>
      </c>
      <c r="M6" t="s">
        <v>9</v>
      </c>
      <c r="N6" t="s">
        <v>10</v>
      </c>
      <c r="O6" t="s">
        <v>11</v>
      </c>
      <c r="P6" t="s">
        <v>12</v>
      </c>
      <c r="Q6" t="s">
        <v>13</v>
      </c>
      <c r="R6" t="s">
        <v>14</v>
      </c>
      <c r="S6" t="s">
        <v>15</v>
      </c>
      <c r="V6" t="s">
        <v>16</v>
      </c>
      <c r="W6" t="s">
        <v>17</v>
      </c>
      <c r="X6" t="s">
        <v>18</v>
      </c>
    </row>
    <row r="7" spans="2:27" x14ac:dyDescent="0.3">
      <c r="C7" t="str">
        <f>_xlfn.CONCAT(D7," ",I7,"A ",J7,"J ",K7," ",S7)</f>
        <v>275VAC/350VDC 3500A 80J Through Hole  </v>
      </c>
      <c r="D7" t="str">
        <f>_xlfn.CONCAT(E7,"VAC/",F7,"VDC")</f>
        <v>275VAC/350VDC</v>
      </c>
      <c r="E7">
        <v>275</v>
      </c>
      <c r="F7">
        <v>350</v>
      </c>
      <c r="G7">
        <v>387</v>
      </c>
      <c r="H7">
        <v>473</v>
      </c>
      <c r="I7">
        <v>3500</v>
      </c>
      <c r="J7">
        <v>80</v>
      </c>
      <c r="K7" t="s">
        <v>29</v>
      </c>
      <c r="L7" t="s">
        <v>30</v>
      </c>
      <c r="M7" t="s">
        <v>31</v>
      </c>
      <c r="N7" t="s">
        <v>20</v>
      </c>
      <c r="O7" t="s">
        <v>32</v>
      </c>
      <c r="P7" t="s">
        <v>33</v>
      </c>
      <c r="Q7" t="s">
        <v>34</v>
      </c>
      <c r="R7" t="s">
        <v>35</v>
      </c>
      <c r="S7" t="s">
        <v>36</v>
      </c>
      <c r="V7">
        <f>COUNTBLANK(C7:S7)</f>
        <v>0</v>
      </c>
      <c r="W7">
        <f>100*COUNTA(C7:S7)/$AA$7</f>
        <v>100</v>
      </c>
      <c r="X7">
        <f>IF(W7=100,1,0)</f>
        <v>1</v>
      </c>
      <c r="Z7" t="s">
        <v>19</v>
      </c>
      <c r="AA7">
        <f>SUM(C4:S4)</f>
        <v>17</v>
      </c>
    </row>
    <row r="8" spans="2:27" x14ac:dyDescent="0.3">
      <c r="C8" t="str">
        <f t="shared" ref="C8:C9" si="3">_xlfn.CONCAT(D8," ",I8,"A ",J8,"J ",K8," ",S8)</f>
        <v>5VDC  A  J SMD  </v>
      </c>
      <c r="D8" t="str">
        <f>_xlfn.CONCAT(F8,"VDC")</f>
        <v>5VDC</v>
      </c>
      <c r="E8" t="s">
        <v>36</v>
      </c>
      <c r="F8">
        <v>5</v>
      </c>
      <c r="G8" t="s">
        <v>36</v>
      </c>
      <c r="H8" t="s">
        <v>36</v>
      </c>
      <c r="I8" t="s">
        <v>36</v>
      </c>
      <c r="J8" t="s">
        <v>36</v>
      </c>
      <c r="K8" t="s">
        <v>37</v>
      </c>
      <c r="L8" t="s">
        <v>38</v>
      </c>
      <c r="M8" t="s">
        <v>39</v>
      </c>
      <c r="N8" t="s">
        <v>20</v>
      </c>
      <c r="O8" t="s">
        <v>40</v>
      </c>
      <c r="P8" t="s">
        <v>41</v>
      </c>
      <c r="Q8" t="s">
        <v>34</v>
      </c>
      <c r="R8" t="s">
        <v>42</v>
      </c>
      <c r="S8" t="s">
        <v>36</v>
      </c>
      <c r="V8">
        <f t="shared" ref="V8:V9" si="4">COUNTBLANK(C8:S8)</f>
        <v>0</v>
      </c>
      <c r="W8">
        <f t="shared" ref="W8:W9" si="5">100*COUNTA(C8:S8)/$AA$7</f>
        <v>100</v>
      </c>
      <c r="X8">
        <f t="shared" ref="X8:X9" si="6">IF(W8=100,1,0)</f>
        <v>1</v>
      </c>
    </row>
    <row r="9" spans="2:27" x14ac:dyDescent="0.3">
      <c r="C9" t="str">
        <f t="shared" si="3"/>
        <v>14VAC/18VDC 120A  J SMD  </v>
      </c>
      <c r="D9" t="str">
        <f t="shared" ref="D8:D9" si="7">_xlfn.CONCAT(E9,"VAC/",F9,"VDC")</f>
        <v>14VAC/18VDC</v>
      </c>
      <c r="E9">
        <v>14</v>
      </c>
      <c r="F9">
        <v>18</v>
      </c>
      <c r="G9">
        <v>22</v>
      </c>
      <c r="H9">
        <v>28</v>
      </c>
      <c r="I9">
        <v>120</v>
      </c>
      <c r="J9" t="s">
        <v>36</v>
      </c>
      <c r="K9" t="s">
        <v>37</v>
      </c>
      <c r="L9" t="s">
        <v>38</v>
      </c>
      <c r="M9" t="s">
        <v>44</v>
      </c>
      <c r="N9" t="s">
        <v>20</v>
      </c>
      <c r="O9" t="s">
        <v>45</v>
      </c>
      <c r="P9" t="s">
        <v>43</v>
      </c>
      <c r="Q9" t="s">
        <v>34</v>
      </c>
      <c r="R9" t="s">
        <v>21</v>
      </c>
      <c r="S9" t="s">
        <v>36</v>
      </c>
      <c r="V9">
        <f t="shared" si="4"/>
        <v>0</v>
      </c>
      <c r="W9">
        <f t="shared" si="5"/>
        <v>100</v>
      </c>
      <c r="X9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2025-03-06T02:36:29Z</dcterms:modified>
</cp:coreProperties>
</file>