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F75A3A7A-7D2C-4FB4-A47C-6CF161AFFF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R8" i="1"/>
  <c r="S8" i="1" s="1"/>
  <c r="Q9" i="1"/>
  <c r="R9" i="1"/>
  <c r="S9" i="1" s="1"/>
  <c r="C8" i="1"/>
  <c r="C9" i="1"/>
  <c r="C7" i="1"/>
  <c r="E2" i="1"/>
  <c r="F2" i="1"/>
  <c r="V7" i="1"/>
  <c r="D2" i="1"/>
  <c r="G2" i="1"/>
  <c r="H2" i="1"/>
  <c r="I2" i="1"/>
  <c r="J2" i="1"/>
  <c r="K2" i="1"/>
  <c r="L2" i="1"/>
  <c r="M2" i="1"/>
  <c r="N2" i="1"/>
  <c r="C2" i="1" l="1"/>
  <c r="V3" i="1" s="1"/>
  <c r="Q7" i="1"/>
  <c r="R7" i="1"/>
  <c r="V2" i="1" s="1"/>
  <c r="V5" i="1"/>
  <c r="S7" i="1"/>
  <c r="V4" i="1" s="1"/>
</calcChain>
</file>

<file path=xl/sharedStrings.xml><?xml version="1.0" encoding="utf-8"?>
<sst xmlns="http://schemas.openxmlformats.org/spreadsheetml/2006/main" count="56" uniqueCount="43">
  <si>
    <t>Remember to modify the Kicad DBL!!!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</si>
  <si>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</si>
  <si>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</si>
  <si>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</si>
  <si>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</si>
  <si>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</si>
  <si>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</si>
  <si>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</si>
  <si>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</si>
  <si>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</si>
  <si>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</si>
  <si>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</si>
  <si>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</si>
  <si>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</si>
  <si>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</si>
  <si>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</si>
  <si>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</si>
  <si>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</si>
  <si>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</si>
  <si>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</si>
  <si>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</si>
  <si>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LM399</t>
  </si>
  <si>
    <t>LM399A</t>
  </si>
  <si>
    <t>ADR1399</t>
  </si>
  <si>
    <t>Package</t>
  </si>
  <si>
    <t>TO-46</t>
  </si>
  <si>
    <t>Voltage</t>
  </si>
  <si>
    <t>Ovenized</t>
  </si>
  <si>
    <t>6.95v</t>
  </si>
  <si>
    <t>7.05v</t>
  </si>
  <si>
    <t>Analog Devices Inc.</t>
  </si>
  <si>
    <t>https://www.analog.com/media/en/technical-documentation/data-sheets/199399fc.pdf</t>
  </si>
  <si>
    <t>LM399H#PBF</t>
  </si>
  <si>
    <t>Digikey</t>
  </si>
  <si>
    <t>505-LM399H#PBF-ND</t>
  </si>
  <si>
    <t>LM399AH#PBF</t>
  </si>
  <si>
    <t>505-LM399AH#PBF-ND</t>
  </si>
  <si>
    <t>ADR1399KHZ</t>
  </si>
  <si>
    <t>https://www.analog.com/media/en/technical-documentation/data-sheets/adr1399.pdf</t>
  </si>
  <si>
    <t>505-ADR1399KHZ-ND</t>
  </si>
  <si>
    <t>VRefs_BZener:Analog_TO-46-4_ThermalShield</t>
  </si>
  <si>
    <t>0Dan_VRefs-BZener:ADR1399KHZ</t>
  </si>
  <si>
    <t>0Dan_VRefs-BZener:LM399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</si>
</sst>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alog.com/media/en/technical-documentation/data-sheets/adr1399.pdf" TargetMode="External"/><Relationship Id="rId2" Type="http://schemas.openxmlformats.org/officeDocument/2006/relationships/hyperlink" Target="https://www.analog.com/media/en/technical-documentation/data-sheets/199399fc.pdf" TargetMode="External"/><Relationship Id="rId1" Type="http://schemas.openxmlformats.org/officeDocument/2006/relationships/hyperlink" Target="https://www.analog.com/media/en/technical-documentation/data-sheets/199399f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9"/>
  <sheetViews>
    <sheetView tabSelected="1" topLeftCell="E1" workbookViewId="0">
      <selection activeCell="L9" sqref="L9"/>
    </sheetView>
  </sheetViews>
  <sheetFormatPr defaultRowHeight="14.4" x14ac:dyDescent="0.3"/>
  <cols>
    <col min="3" max="3" width="19" bestFit="1" customWidth="1"/>
    <col min="4" max="4" width="9.5546875" bestFit="1" customWidth="1"/>
    <col min="5" max="5" width="9.5546875" customWidth="1"/>
    <col min="7" max="7" width="16.77734375" bestFit="1" customWidth="1"/>
    <col min="8" max="8" width="14.33203125" customWidth="1"/>
    <col min="9" max="9" width="9.6640625" bestFit="1" customWidth="1"/>
    <col min="10" max="10" width="20" bestFit="1" customWidth="1"/>
    <col min="12" max="12" width="28.21875" bestFit="1" customWidth="1"/>
    <col min="13" max="13" width="38.77734375" bestFit="1" customWidth="1"/>
    <col min="21" max="21" width="15" bestFit="1" customWidth="1"/>
  </cols>
  <sheetData>
    <row r="1" spans="2:22" x14ac:dyDescent="0.3">
      <c r="B1" s="1" t="s">
        <v>0</v>
      </c>
      <c r="H1" s="1"/>
    </row>
    <row r="2" spans="2:22" x14ac:dyDescent="0.3">
      <c r="B2" t="s">
        <v>1</v>
      </c>
      <c r="C2">
        <f>COUNTA(C7:C9999)</f>
        <v>3</v>
      </c>
      <c r="D2">
        <f t="shared" ref="D2:N2" si="0">COUNTA(D7:D9999)</f>
        <v>3</v>
      </c>
      <c r="E2">
        <f t="shared" ref="E2:F2" si="1">COUNTA(E7:E9999)</f>
        <v>3</v>
      </c>
      <c r="F2">
        <f t="shared" si="1"/>
        <v>3</v>
      </c>
      <c r="G2">
        <f t="shared" si="0"/>
        <v>3</v>
      </c>
      <c r="H2">
        <f t="shared" si="0"/>
        <v>3</v>
      </c>
      <c r="I2">
        <f t="shared" si="0"/>
        <v>3</v>
      </c>
      <c r="J2">
        <f t="shared" si="0"/>
        <v>3</v>
      </c>
      <c r="K2">
        <f t="shared" si="0"/>
        <v>3</v>
      </c>
      <c r="L2">
        <f t="shared" si="0"/>
        <v>3</v>
      </c>
      <c r="M2">
        <f t="shared" si="0"/>
        <v>3</v>
      </c>
      <c r="N2">
        <f t="shared" si="0"/>
        <v>3</v>
      </c>
      <c r="U2" t="s">
        <v>2</v>
      </c>
      <c r="V2">
        <f>AVERAGE(R7:R9999)</f>
        <v>100</v>
      </c>
    </row>
    <row r="3" spans="2:22" x14ac:dyDescent="0.3">
      <c r="U3" t="s">
        <v>3</v>
      </c>
      <c r="V3">
        <f>MAX(C2:N2)</f>
        <v>3</v>
      </c>
    </row>
    <row r="4" spans="2:22" x14ac:dyDescent="0.3">
      <c r="B4" t="s">
        <v>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U4" t="s">
        <v>5</v>
      </c>
      <c r="V4">
        <f>SUM(S7:S9999)</f>
        <v>3</v>
      </c>
    </row>
    <row r="5" spans="2:22" x14ac:dyDescent="0.3">
      <c r="U5" t="s">
        <v>6</v>
      </c>
      <c r="V5">
        <f>COUNTIF(R7:R9999,"&lt;100")</f>
        <v>0</v>
      </c>
    </row>
    <row r="6" spans="2:22" x14ac:dyDescent="0.3">
      <c r="C6" t="s">
        <v>7</v>
      </c>
      <c r="D6" t="s">
        <v>8</v>
      </c>
      <c r="E6" t="s">
        <v>26</v>
      </c>
      <c r="F6" t="s">
        <v>24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Q6" t="s">
        <v>17</v>
      </c>
      <c r="R6" t="s">
        <v>18</v>
      </c>
      <c r="S6" t="s">
        <v>19</v>
      </c>
    </row>
    <row r="7" spans="2:22" x14ac:dyDescent="0.3">
      <c r="C7" t="str">
        <f>_xlfn.CONCAT(D7," ",E7," ",F7)</f>
        <v>LM399 6.95v TO-46</v>
      </c>
      <c r="D7" t="s">
        <v>21</v>
      </c>
      <c r="E7" t="s">
        <v>28</v>
      </c>
      <c r="F7" t="s">
        <v>25</v>
      </c>
      <c r="G7" t="s">
        <v>30</v>
      </c>
      <c r="H7" t="s">
        <v>32</v>
      </c>
      <c r="I7" t="s">
        <v>33</v>
      </c>
      <c r="J7" t="s">
        <v>34</v>
      </c>
      <c r="K7" s="2" t="s">
        <v>31</v>
      </c>
      <c r="L7" t="s">
        <v>42</v>
      </c>
      <c r="M7" t="s">
        <v>40</v>
      </c>
      <c r="N7" t="s">
        <v>27</v>
      </c>
      <c r="Q7">
        <f>COUNTBLANK(C7:N7)</f>
        <v>0</v>
      </c>
      <c r="R7">
        <f>100*COUNTA(C7:N7)/$V$7</f>
        <v>100</v>
      </c>
      <c r="S7">
        <f>IF(R7=100,1,0)</f>
        <v>1</v>
      </c>
      <c r="U7" t="s">
        <v>20</v>
      </c>
      <c r="V7">
        <f>SUM(C4:N4)</f>
        <v>12</v>
      </c>
    </row>
    <row r="8" spans="2:22" x14ac:dyDescent="0.3">
      <c r="C8" t="str">
        <f t="shared" ref="C8:C9" si="2">_xlfn.CONCAT(D8," ",E8," ",F8)</f>
        <v>LM399A 6.95v TO-46</v>
      </c>
      <c r="D8" t="s">
        <v>22</v>
      </c>
      <c r="E8" t="s">
        <v>28</v>
      </c>
      <c r="F8" t="s">
        <v>25</v>
      </c>
      <c r="G8" t="s">
        <v>30</v>
      </c>
      <c r="H8" t="s">
        <v>35</v>
      </c>
      <c r="I8" t="s">
        <v>33</v>
      </c>
      <c r="J8" t="s">
        <v>36</v>
      </c>
      <c r="K8" s="2" t="s">
        <v>31</v>
      </c>
      <c r="L8" t="s">
        <v>42</v>
      </c>
      <c r="M8" t="s">
        <v>40</v>
      </c>
      <c r="N8" t="s">
        <v>27</v>
      </c>
      <c r="Q8">
        <f t="shared" ref="Q8:Q9" si="3">COUNTBLANK(C8:N8)</f>
        <v>0</v>
      </c>
      <c r="R8">
        <f t="shared" ref="R8:R9" si="4">100*COUNTA(C8:N8)/$V$7</f>
        <v>100</v>
      </c>
      <c r="S8">
        <f t="shared" ref="S8:S9" si="5">IF(R8=100,1,0)</f>
        <v>1</v>
      </c>
    </row>
    <row r="9" spans="2:22" x14ac:dyDescent="0.3">
      <c r="C9" t="str">
        <f t="shared" si="2"/>
        <v>ADR1399 7.05v TO-46</v>
      </c>
      <c r="D9" t="s">
        <v>23</v>
      </c>
      <c r="E9" t="s">
        <v>29</v>
      </c>
      <c r="F9" t="s">
        <v>25</v>
      </c>
      <c r="G9" t="s">
        <v>30</v>
      </c>
      <c r="H9" t="s">
        <v>37</v>
      </c>
      <c r="I9" t="s">
        <v>33</v>
      </c>
      <c r="J9" t="s">
        <v>39</v>
      </c>
      <c r="K9" s="2" t="s">
        <v>38</v>
      </c>
      <c r="L9" t="s">
        <v>41</v>
      </c>
      <c r="M9" t="s">
        <v>40</v>
      </c>
      <c r="N9" t="s">
        <v>27</v>
      </c>
      <c r="Q9">
        <f t="shared" si="3"/>
        <v>0</v>
      </c>
      <c r="R9">
        <f t="shared" si="4"/>
        <v>100</v>
      </c>
      <c r="S9">
        <f t="shared" si="5"/>
        <v>1</v>
      </c>
    </row>
  </sheetData>
  <hyperlinks>
    <hyperlink ref="K7" r:id="rId1" xr:uid="{8716DFFE-8385-4C65-9CA2-E5294E84E1B5}"/>
    <hyperlink ref="K8" r:id="rId2" xr:uid="{CB8D95A1-6674-4F2F-9656-7B0F205776CB}"/>
    <hyperlink ref="K9" r:id="rId3" xr:uid="{386E3801-C142-4CE3-A539-7812AC3DE9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2025-03-05T20:25:44Z</dcterms:modified>
</cp:coreProperties>
</file>