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uments\CrimeaKG\Building\"/>
    </mc:Choice>
  </mc:AlternateContent>
  <bookViews>
    <workbookView xWindow="0" yWindow="0" windowWidth="25110" windowHeight="1090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 l="1"/>
  <c r="F24" i="1"/>
  <c r="H24" i="1" s="1"/>
  <c r="M24" i="1"/>
  <c r="L23" i="1"/>
  <c r="G23" i="1"/>
  <c r="H23" i="1" s="1"/>
  <c r="M23" i="1"/>
  <c r="L22" i="1"/>
  <c r="G22" i="1"/>
  <c r="H22" i="1" s="1"/>
  <c r="M22" i="1"/>
  <c r="J21" i="1"/>
  <c r="I21" i="1"/>
  <c r="C21" i="1"/>
  <c r="H21" i="1" s="1"/>
  <c r="J20" i="1"/>
  <c r="M20" i="1" s="1"/>
  <c r="E20" i="1"/>
  <c r="H20" i="1" s="1"/>
  <c r="K19" i="1"/>
  <c r="M19" i="1" s="1"/>
  <c r="F19" i="1"/>
  <c r="F26" i="1" s="1"/>
  <c r="L18" i="1"/>
  <c r="M18" i="1" s="1"/>
  <c r="G18" i="1"/>
  <c r="H18" i="1" s="1"/>
  <c r="N18" i="1" s="1"/>
  <c r="O18" i="1" s="1"/>
  <c r="M17" i="1"/>
  <c r="K17" i="1"/>
  <c r="E17" i="1"/>
  <c r="J16" i="1"/>
  <c r="M16" i="1" s="1"/>
  <c r="H16" i="1"/>
  <c r="N16" i="1" s="1"/>
  <c r="O16" i="1" s="1"/>
  <c r="E16" i="1"/>
  <c r="J15" i="1"/>
  <c r="D15" i="1"/>
  <c r="H15" i="1" s="1"/>
  <c r="N24" i="1" l="1"/>
  <c r="O24" i="1" s="1"/>
  <c r="N23" i="1"/>
  <c r="O23" i="1" s="1"/>
  <c r="N22" i="1"/>
  <c r="O22" i="1" s="1"/>
  <c r="I26" i="1"/>
  <c r="E26" i="1"/>
  <c r="K26" i="1"/>
  <c r="G26" i="1"/>
  <c r="M21" i="1"/>
  <c r="N21" i="1" s="1"/>
  <c r="O21" i="1" s="1"/>
  <c r="C26" i="1"/>
  <c r="J26" i="1"/>
  <c r="N20" i="1"/>
  <c r="O20" i="1" s="1"/>
  <c r="M15" i="1"/>
  <c r="N15" i="1" s="1"/>
  <c r="D26" i="1"/>
  <c r="L26" i="1"/>
  <c r="H17" i="1"/>
  <c r="N17" i="1" s="1"/>
  <c r="O17" i="1" s="1"/>
  <c r="H19" i="1"/>
  <c r="N19" i="1" s="1"/>
  <c r="O19" i="1" s="1"/>
  <c r="G13" i="1"/>
  <c r="M10" i="1"/>
  <c r="J11" i="1"/>
  <c r="I11" i="1"/>
  <c r="C11" i="1"/>
  <c r="H11" i="1" s="1"/>
  <c r="J10" i="1"/>
  <c r="E10" i="1"/>
  <c r="H10" i="1" s="1"/>
  <c r="N10" i="1" s="1"/>
  <c r="O10" i="1" s="1"/>
  <c r="K9" i="1"/>
  <c r="M9" i="1" s="1"/>
  <c r="F9" i="1"/>
  <c r="F13" i="1" s="1"/>
  <c r="K7" i="1"/>
  <c r="M7" i="1" s="1"/>
  <c r="G8" i="1"/>
  <c r="H8" i="1" s="1"/>
  <c r="L8" i="1"/>
  <c r="L13" i="1" s="1"/>
  <c r="E7" i="1"/>
  <c r="H7" i="1" s="1"/>
  <c r="J6" i="1"/>
  <c r="M6" i="1" s="1"/>
  <c r="E6" i="1"/>
  <c r="E13" i="1" s="1"/>
  <c r="J5" i="1"/>
  <c r="M5" i="1" s="1"/>
  <c r="D5" i="1"/>
  <c r="D13" i="1" s="1"/>
  <c r="H26" i="1" l="1"/>
  <c r="M26" i="1"/>
  <c r="N26" i="1"/>
  <c r="O15" i="1"/>
  <c r="O26" i="1" s="1"/>
  <c r="M8" i="1"/>
  <c r="K13" i="1"/>
  <c r="H6" i="1"/>
  <c r="N6" i="1" s="1"/>
  <c r="O6" i="1" s="1"/>
  <c r="H9" i="1"/>
  <c r="N9" i="1" s="1"/>
  <c r="O9" i="1" s="1"/>
  <c r="C13" i="1"/>
  <c r="J13" i="1"/>
  <c r="H5" i="1"/>
  <c r="N5" i="1" s="1"/>
  <c r="O5" i="1" s="1"/>
  <c r="N8" i="1"/>
  <c r="O8" i="1" s="1"/>
  <c r="N7" i="1"/>
  <c r="O7" i="1" s="1"/>
  <c r="M11" i="1"/>
  <c r="M13" i="1" s="1"/>
  <c r="H13" i="1"/>
  <c r="N11" i="1"/>
  <c r="I13" i="1"/>
  <c r="N13" i="1" l="1"/>
  <c r="O11" i="1"/>
  <c r="O13" i="1" s="1"/>
</calcChain>
</file>

<file path=xl/sharedStrings.xml><?xml version="1.0" encoding="utf-8"?>
<sst xmlns="http://schemas.openxmlformats.org/spreadsheetml/2006/main" count="156" uniqueCount="30">
  <si>
    <t>Марка элемента</t>
  </si>
  <si>
    <t>Арматура</t>
  </si>
  <si>
    <t>Прокат</t>
  </si>
  <si>
    <t>Всего</t>
  </si>
  <si>
    <t>Общий расход</t>
  </si>
  <si>
    <t>d8</t>
  </si>
  <si>
    <t>d10</t>
  </si>
  <si>
    <t>d12</t>
  </si>
  <si>
    <t>d14</t>
  </si>
  <si>
    <t>d16</t>
  </si>
  <si>
    <t>Итого</t>
  </si>
  <si>
    <t>t6</t>
  </si>
  <si>
    <t>t8</t>
  </si>
  <si>
    <t>t10</t>
  </si>
  <si>
    <t>t12</t>
  </si>
  <si>
    <t>ЗД-12</t>
  </si>
  <si>
    <t>Количество</t>
  </si>
  <si>
    <t>ЗД-13</t>
  </si>
  <si>
    <t>ЗД-14</t>
  </si>
  <si>
    <t>ЗД-15</t>
  </si>
  <si>
    <t>ЗД-16</t>
  </si>
  <si>
    <t>ЗД-17</t>
  </si>
  <si>
    <t>ЗД-18</t>
  </si>
  <si>
    <t>-</t>
  </si>
  <si>
    <t>Закладные 1 этаж</t>
  </si>
  <si>
    <t>1 этаж</t>
  </si>
  <si>
    <t>2 этаж</t>
  </si>
  <si>
    <t>ЗД-19</t>
  </si>
  <si>
    <t>ЗД-20</t>
  </si>
  <si>
    <t>ЗД-21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</si>
</sst>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 vertical="center"/>
    </xf>
    <xf numFmtId="0" fontId="0" fillId="0" borderId="13" xfId="0" applyBorder="1"/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3" xfId="0" applyFont="1" applyBorder="1"/>
    <xf numFmtId="0" fontId="2" fillId="0" borderId="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7" xfId="0" applyFont="1" applyBorder="1"/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workbookViewId="0">
      <selection activeCell="B25" sqref="B25"/>
    </sheetView>
  </sheetViews>
  <sheetFormatPr defaultRowHeight="15" x14ac:dyDescent="0.25"/>
  <cols>
    <col min="1" max="1" width="21.85546875" customWidth="1"/>
    <col min="2" max="2" width="13.85546875" style="1" customWidth="1"/>
    <col min="8" max="8" width="9.140625" style="1"/>
    <col min="15" max="15" width="17" style="1" customWidth="1"/>
  </cols>
  <sheetData>
    <row r="1" spans="1:15" ht="15.75" thickBot="1" x14ac:dyDescent="0.3">
      <c r="A1" t="s">
        <v>24</v>
      </c>
    </row>
    <row r="2" spans="1:15" x14ac:dyDescent="0.25">
      <c r="A2" s="16" t="s">
        <v>0</v>
      </c>
      <c r="B2" s="18" t="s">
        <v>16</v>
      </c>
      <c r="C2" s="15" t="s">
        <v>1</v>
      </c>
      <c r="D2" s="15"/>
      <c r="E2" s="15"/>
      <c r="F2" s="15"/>
      <c r="G2" s="15"/>
      <c r="H2" s="15"/>
      <c r="I2" s="15" t="s">
        <v>2</v>
      </c>
      <c r="J2" s="15"/>
      <c r="K2" s="15"/>
      <c r="L2" s="15"/>
      <c r="M2" s="15"/>
      <c r="N2" s="20" t="s">
        <v>3</v>
      </c>
      <c r="O2" s="22" t="s">
        <v>4</v>
      </c>
    </row>
    <row r="3" spans="1:15" ht="15.75" thickBot="1" x14ac:dyDescent="0.3">
      <c r="A3" s="17"/>
      <c r="B3" s="19"/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10</v>
      </c>
      <c r="N3" s="21"/>
      <c r="O3" s="23"/>
    </row>
    <row r="4" spans="1:15" ht="15.75" thickBot="1" x14ac:dyDescent="0.3">
      <c r="A4" s="30" t="s">
        <v>25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2"/>
    </row>
    <row r="5" spans="1:15" x14ac:dyDescent="0.25">
      <c r="A5" s="5" t="s">
        <v>15</v>
      </c>
      <c r="B5" s="3">
        <v>4</v>
      </c>
      <c r="C5" s="3" t="s">
        <v>23</v>
      </c>
      <c r="D5" s="3">
        <f>0.4*$B5</f>
        <v>1.6</v>
      </c>
      <c r="E5" s="3" t="s">
        <v>23</v>
      </c>
      <c r="F5" s="3" t="s">
        <v>23</v>
      </c>
      <c r="G5" s="3" t="s">
        <v>23</v>
      </c>
      <c r="H5" s="3">
        <f>SUM(C5:G5)</f>
        <v>1.6</v>
      </c>
      <c r="I5" s="3" t="s">
        <v>23</v>
      </c>
      <c r="J5" s="3">
        <f>6.9*$B5</f>
        <v>27.6</v>
      </c>
      <c r="K5" s="3" t="s">
        <v>23</v>
      </c>
      <c r="L5" s="3" t="s">
        <v>23</v>
      </c>
      <c r="M5" s="3">
        <f>SUM(I5:L5)</f>
        <v>27.6</v>
      </c>
      <c r="N5" s="3">
        <f>H5+M5</f>
        <v>29.200000000000003</v>
      </c>
      <c r="O5" s="6">
        <f>N5</f>
        <v>29.200000000000003</v>
      </c>
    </row>
    <row r="6" spans="1:15" x14ac:dyDescent="0.25">
      <c r="A6" s="7" t="s">
        <v>17</v>
      </c>
      <c r="B6" s="4">
        <v>1</v>
      </c>
      <c r="C6" s="4" t="s">
        <v>23</v>
      </c>
      <c r="D6" s="4" t="s">
        <v>23</v>
      </c>
      <c r="E6" s="4">
        <f>2*$B6</f>
        <v>2</v>
      </c>
      <c r="F6" s="4" t="s">
        <v>23</v>
      </c>
      <c r="G6" s="4" t="s">
        <v>23</v>
      </c>
      <c r="H6" s="4">
        <f t="shared" ref="H6:H11" si="0">SUM(C6:G6)</f>
        <v>2</v>
      </c>
      <c r="I6" s="4" t="s">
        <v>23</v>
      </c>
      <c r="J6" s="4">
        <f>7.5*$B6</f>
        <v>7.5</v>
      </c>
      <c r="K6" s="4" t="s">
        <v>23</v>
      </c>
      <c r="L6" s="4" t="s">
        <v>23</v>
      </c>
      <c r="M6" s="4">
        <f t="shared" ref="M6:M11" si="1">SUM(I6:L6)</f>
        <v>7.5</v>
      </c>
      <c r="N6" s="4">
        <f t="shared" ref="N6:N11" si="2">H6+M6</f>
        <v>9.5</v>
      </c>
      <c r="O6" s="8">
        <f t="shared" ref="O6:O11" si="3">N6</f>
        <v>9.5</v>
      </c>
    </row>
    <row r="7" spans="1:15" x14ac:dyDescent="0.25">
      <c r="A7" s="7" t="s">
        <v>18</v>
      </c>
      <c r="B7" s="4">
        <v>1</v>
      </c>
      <c r="C7" s="4" t="s">
        <v>23</v>
      </c>
      <c r="D7" s="4" t="s">
        <v>23</v>
      </c>
      <c r="E7" s="4">
        <f>2.16*$B7</f>
        <v>2.16</v>
      </c>
      <c r="F7" s="4" t="s">
        <v>23</v>
      </c>
      <c r="G7" s="4" t="s">
        <v>23</v>
      </c>
      <c r="H7" s="4">
        <f t="shared" si="0"/>
        <v>2.16</v>
      </c>
      <c r="I7" s="4" t="s">
        <v>23</v>
      </c>
      <c r="J7" s="4" t="s">
        <v>23</v>
      </c>
      <c r="K7" s="4">
        <f>10.56*$B7</f>
        <v>10.56</v>
      </c>
      <c r="L7" s="4" t="s">
        <v>23</v>
      </c>
      <c r="M7" s="4">
        <f t="shared" si="1"/>
        <v>10.56</v>
      </c>
      <c r="N7" s="4">
        <f t="shared" si="2"/>
        <v>12.72</v>
      </c>
      <c r="O7" s="8">
        <f t="shared" si="3"/>
        <v>12.72</v>
      </c>
    </row>
    <row r="8" spans="1:15" x14ac:dyDescent="0.25">
      <c r="A8" s="7" t="s">
        <v>19</v>
      </c>
      <c r="B8" s="4">
        <v>18</v>
      </c>
      <c r="C8" s="4" t="s">
        <v>23</v>
      </c>
      <c r="D8" s="4" t="s">
        <v>23</v>
      </c>
      <c r="E8" s="4" t="s">
        <v>23</v>
      </c>
      <c r="F8" s="4" t="s">
        <v>23</v>
      </c>
      <c r="G8" s="4">
        <f>2.6*$B8</f>
        <v>46.800000000000004</v>
      </c>
      <c r="H8" s="4">
        <f t="shared" si="0"/>
        <v>46.800000000000004</v>
      </c>
      <c r="I8" s="4" t="s">
        <v>23</v>
      </c>
      <c r="J8" s="4" t="s">
        <v>23</v>
      </c>
      <c r="K8" s="4" t="s">
        <v>23</v>
      </c>
      <c r="L8" s="4">
        <f>11.2*$B8</f>
        <v>201.6</v>
      </c>
      <c r="M8" s="4">
        <f t="shared" si="1"/>
        <v>201.6</v>
      </c>
      <c r="N8" s="4">
        <f t="shared" si="2"/>
        <v>248.4</v>
      </c>
      <c r="O8" s="8">
        <f t="shared" si="3"/>
        <v>248.4</v>
      </c>
    </row>
    <row r="9" spans="1:15" x14ac:dyDescent="0.25">
      <c r="A9" s="7" t="s">
        <v>20</v>
      </c>
      <c r="B9" s="4">
        <v>10</v>
      </c>
      <c r="C9" s="4" t="s">
        <v>23</v>
      </c>
      <c r="D9" s="4" t="s">
        <v>23</v>
      </c>
      <c r="E9" s="4" t="s">
        <v>23</v>
      </c>
      <c r="F9" s="4">
        <f>1.3*$B9</f>
        <v>13</v>
      </c>
      <c r="G9" s="4" t="s">
        <v>23</v>
      </c>
      <c r="H9" s="4">
        <f t="shared" si="0"/>
        <v>13</v>
      </c>
      <c r="I9" s="4" t="s">
        <v>23</v>
      </c>
      <c r="J9" s="4" t="s">
        <v>23</v>
      </c>
      <c r="K9" s="4">
        <f>5.1*$B9</f>
        <v>51</v>
      </c>
      <c r="L9" s="4" t="s">
        <v>23</v>
      </c>
      <c r="M9" s="4">
        <f t="shared" si="1"/>
        <v>51</v>
      </c>
      <c r="N9" s="4">
        <f t="shared" si="2"/>
        <v>64</v>
      </c>
      <c r="O9" s="8">
        <f t="shared" si="3"/>
        <v>64</v>
      </c>
    </row>
    <row r="10" spans="1:15" x14ac:dyDescent="0.25">
      <c r="A10" s="7" t="s">
        <v>21</v>
      </c>
      <c r="B10" s="4">
        <v>189</v>
      </c>
      <c r="C10" s="4" t="s">
        <v>23</v>
      </c>
      <c r="D10" s="4" t="s">
        <v>23</v>
      </c>
      <c r="E10" s="4">
        <f>1*$B10</f>
        <v>189</v>
      </c>
      <c r="F10" s="4" t="s">
        <v>23</v>
      </c>
      <c r="G10" s="4" t="s">
        <v>23</v>
      </c>
      <c r="H10" s="4">
        <f t="shared" si="0"/>
        <v>189</v>
      </c>
      <c r="I10" s="4" t="s">
        <v>23</v>
      </c>
      <c r="J10" s="4">
        <f>1.4*$B10</f>
        <v>264.59999999999997</v>
      </c>
      <c r="K10" s="4" t="s">
        <v>23</v>
      </c>
      <c r="L10" s="4" t="s">
        <v>23</v>
      </c>
      <c r="M10" s="4">
        <f t="shared" si="1"/>
        <v>264.59999999999997</v>
      </c>
      <c r="N10" s="4">
        <f t="shared" si="2"/>
        <v>453.59999999999997</v>
      </c>
      <c r="O10" s="8">
        <f t="shared" si="3"/>
        <v>453.59999999999997</v>
      </c>
    </row>
    <row r="11" spans="1:15" x14ac:dyDescent="0.25">
      <c r="A11" s="7" t="s">
        <v>22</v>
      </c>
      <c r="B11" s="4">
        <v>19</v>
      </c>
      <c r="C11" s="4">
        <f>0.1*$B11</f>
        <v>1.9000000000000001</v>
      </c>
      <c r="D11" s="4" t="s">
        <v>23</v>
      </c>
      <c r="E11" s="4" t="s">
        <v>23</v>
      </c>
      <c r="F11" s="4" t="s">
        <v>23</v>
      </c>
      <c r="G11" s="4" t="s">
        <v>23</v>
      </c>
      <c r="H11" s="4">
        <f t="shared" si="0"/>
        <v>1.9000000000000001</v>
      </c>
      <c r="I11" s="4">
        <f>1.4*$B11</f>
        <v>26.599999999999998</v>
      </c>
      <c r="J11" s="4">
        <f>0.4*$B11</f>
        <v>7.6000000000000005</v>
      </c>
      <c r="K11" s="4" t="s">
        <v>23</v>
      </c>
      <c r="L11" s="4" t="s">
        <v>23</v>
      </c>
      <c r="M11" s="4">
        <f t="shared" si="1"/>
        <v>34.199999999999996</v>
      </c>
      <c r="N11" s="4">
        <f t="shared" si="2"/>
        <v>36.099999999999994</v>
      </c>
      <c r="O11" s="8">
        <f t="shared" si="3"/>
        <v>36.099999999999994</v>
      </c>
    </row>
    <row r="12" spans="1:15" x14ac:dyDescent="0.25">
      <c r="A12" s="7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8"/>
    </row>
    <row r="13" spans="1:15" ht="16.5" thickBot="1" x14ac:dyDescent="0.3">
      <c r="A13" s="24" t="s">
        <v>10</v>
      </c>
      <c r="B13" s="25"/>
      <c r="C13" s="25">
        <f>SUM(C5:C12)</f>
        <v>1.9000000000000001</v>
      </c>
      <c r="D13" s="25">
        <f>SUM(D5:D12)</f>
        <v>1.6</v>
      </c>
      <c r="E13" s="25">
        <f>SUM(E5:E12)</f>
        <v>193.16</v>
      </c>
      <c r="F13" s="25">
        <f>SUM(F5:F12)</f>
        <v>13</v>
      </c>
      <c r="G13" s="25">
        <f>SUM(G5:G12)</f>
        <v>46.800000000000004</v>
      </c>
      <c r="H13" s="25">
        <f>SUM(H5:H12)</f>
        <v>256.45999999999998</v>
      </c>
      <c r="I13" s="25">
        <f>SUM(I5:I12)</f>
        <v>26.599999999999998</v>
      </c>
      <c r="J13" s="25">
        <f>SUM(J5:J12)</f>
        <v>307.3</v>
      </c>
      <c r="K13" s="25">
        <f>SUM(K5:K12)</f>
        <v>61.56</v>
      </c>
      <c r="L13" s="25">
        <f>SUM(L5:L12)</f>
        <v>201.6</v>
      </c>
      <c r="M13" s="25">
        <f>SUM(M5:M12)</f>
        <v>597.05999999999995</v>
      </c>
      <c r="N13" s="25">
        <f>SUM(N5:N12)</f>
        <v>853.52</v>
      </c>
      <c r="O13" s="26">
        <f>SUM(O5:O12)</f>
        <v>853.52</v>
      </c>
    </row>
    <row r="14" spans="1:15" ht="16.5" thickBot="1" x14ac:dyDescent="0.3">
      <c r="A14" s="27" t="s">
        <v>26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9"/>
    </row>
    <row r="15" spans="1:15" x14ac:dyDescent="0.25">
      <c r="A15" s="5" t="s">
        <v>15</v>
      </c>
      <c r="B15" s="3">
        <v>0</v>
      </c>
      <c r="C15" s="3" t="s">
        <v>23</v>
      </c>
      <c r="D15" s="3">
        <f>0.4*$B15</f>
        <v>0</v>
      </c>
      <c r="E15" s="3" t="s">
        <v>23</v>
      </c>
      <c r="F15" s="3" t="s">
        <v>23</v>
      </c>
      <c r="G15" s="3" t="s">
        <v>23</v>
      </c>
      <c r="H15" s="3">
        <f>SUM(C15:G15)</f>
        <v>0</v>
      </c>
      <c r="I15" s="3" t="s">
        <v>23</v>
      </c>
      <c r="J15" s="3">
        <f>6.9*$B15</f>
        <v>0</v>
      </c>
      <c r="K15" s="3" t="s">
        <v>23</v>
      </c>
      <c r="L15" s="3" t="s">
        <v>23</v>
      </c>
      <c r="M15" s="3">
        <f>SUM(I15:L15)</f>
        <v>0</v>
      </c>
      <c r="N15" s="3">
        <f>H15+M15</f>
        <v>0</v>
      </c>
      <c r="O15" s="6">
        <f>N15</f>
        <v>0</v>
      </c>
    </row>
    <row r="16" spans="1:15" x14ac:dyDescent="0.25">
      <c r="A16" s="7" t="s">
        <v>17</v>
      </c>
      <c r="B16" s="4">
        <v>0</v>
      </c>
      <c r="C16" s="4" t="s">
        <v>23</v>
      </c>
      <c r="D16" s="4" t="s">
        <v>23</v>
      </c>
      <c r="E16" s="4">
        <f>2*$B16</f>
        <v>0</v>
      </c>
      <c r="F16" s="4" t="s">
        <v>23</v>
      </c>
      <c r="G16" s="4" t="s">
        <v>23</v>
      </c>
      <c r="H16" s="4">
        <f t="shared" ref="H16:H21" si="4">SUM(C16:G16)</f>
        <v>0</v>
      </c>
      <c r="I16" s="4" t="s">
        <v>23</v>
      </c>
      <c r="J16" s="4">
        <f>7.5*$B16</f>
        <v>0</v>
      </c>
      <c r="K16" s="4" t="s">
        <v>23</v>
      </c>
      <c r="L16" s="4" t="s">
        <v>23</v>
      </c>
      <c r="M16" s="4">
        <f t="shared" ref="M16:M21" si="5">SUM(I16:L16)</f>
        <v>0</v>
      </c>
      <c r="N16" s="4">
        <f t="shared" ref="N16:N21" si="6">H16+M16</f>
        <v>0</v>
      </c>
      <c r="O16" s="8">
        <f t="shared" ref="O16:O21" si="7">N16</f>
        <v>0</v>
      </c>
    </row>
    <row r="17" spans="1:15" x14ac:dyDescent="0.25">
      <c r="A17" s="7" t="s">
        <v>18</v>
      </c>
      <c r="B17" s="4">
        <v>0</v>
      </c>
      <c r="C17" s="4" t="s">
        <v>23</v>
      </c>
      <c r="D17" s="4" t="s">
        <v>23</v>
      </c>
      <c r="E17" s="4">
        <f>2.16*$B17</f>
        <v>0</v>
      </c>
      <c r="F17" s="4" t="s">
        <v>23</v>
      </c>
      <c r="G17" s="4" t="s">
        <v>23</v>
      </c>
      <c r="H17" s="4">
        <f t="shared" si="4"/>
        <v>0</v>
      </c>
      <c r="I17" s="4" t="s">
        <v>23</v>
      </c>
      <c r="J17" s="4" t="s">
        <v>23</v>
      </c>
      <c r="K17" s="4">
        <f>10.56*$B17</f>
        <v>0</v>
      </c>
      <c r="L17" s="4" t="s">
        <v>23</v>
      </c>
      <c r="M17" s="4">
        <f t="shared" si="5"/>
        <v>0</v>
      </c>
      <c r="N17" s="4">
        <f t="shared" si="6"/>
        <v>0</v>
      </c>
      <c r="O17" s="8">
        <f t="shared" si="7"/>
        <v>0</v>
      </c>
    </row>
    <row r="18" spans="1:15" x14ac:dyDescent="0.25">
      <c r="A18" s="7" t="s">
        <v>19</v>
      </c>
      <c r="B18" s="4">
        <v>6</v>
      </c>
      <c r="C18" s="4" t="s">
        <v>23</v>
      </c>
      <c r="D18" s="4" t="s">
        <v>23</v>
      </c>
      <c r="E18" s="4" t="s">
        <v>23</v>
      </c>
      <c r="F18" s="4" t="s">
        <v>23</v>
      </c>
      <c r="G18" s="4">
        <f>2.6*$B18</f>
        <v>15.600000000000001</v>
      </c>
      <c r="H18" s="4">
        <f t="shared" si="4"/>
        <v>15.600000000000001</v>
      </c>
      <c r="I18" s="4" t="s">
        <v>23</v>
      </c>
      <c r="J18" s="4" t="s">
        <v>23</v>
      </c>
      <c r="K18" s="4" t="s">
        <v>23</v>
      </c>
      <c r="L18" s="4">
        <f>11.2*$B18</f>
        <v>67.199999999999989</v>
      </c>
      <c r="M18" s="4">
        <f t="shared" si="5"/>
        <v>67.199999999999989</v>
      </c>
      <c r="N18" s="4">
        <f t="shared" si="6"/>
        <v>82.799999999999983</v>
      </c>
      <c r="O18" s="8">
        <f t="shared" si="7"/>
        <v>82.799999999999983</v>
      </c>
    </row>
    <row r="19" spans="1:15" x14ac:dyDescent="0.25">
      <c r="A19" s="7" t="s">
        <v>20</v>
      </c>
      <c r="B19" s="4">
        <v>49</v>
      </c>
      <c r="C19" s="4" t="s">
        <v>23</v>
      </c>
      <c r="D19" s="4" t="s">
        <v>23</v>
      </c>
      <c r="E19" s="4" t="s">
        <v>23</v>
      </c>
      <c r="F19" s="4">
        <f>1.3*$B19</f>
        <v>63.7</v>
      </c>
      <c r="G19" s="4" t="s">
        <v>23</v>
      </c>
      <c r="H19" s="4">
        <f t="shared" si="4"/>
        <v>63.7</v>
      </c>
      <c r="I19" s="4" t="s">
        <v>23</v>
      </c>
      <c r="J19" s="4" t="s">
        <v>23</v>
      </c>
      <c r="K19" s="4">
        <f>5.1*$B19</f>
        <v>249.89999999999998</v>
      </c>
      <c r="L19" s="4" t="s">
        <v>23</v>
      </c>
      <c r="M19" s="4">
        <f t="shared" si="5"/>
        <v>249.89999999999998</v>
      </c>
      <c r="N19" s="4">
        <f t="shared" si="6"/>
        <v>313.59999999999997</v>
      </c>
      <c r="O19" s="8">
        <f t="shared" si="7"/>
        <v>313.59999999999997</v>
      </c>
    </row>
    <row r="20" spans="1:15" x14ac:dyDescent="0.25">
      <c r="A20" s="7" t="s">
        <v>21</v>
      </c>
      <c r="B20" s="4">
        <v>115</v>
      </c>
      <c r="C20" s="4" t="s">
        <v>23</v>
      </c>
      <c r="D20" s="4" t="s">
        <v>23</v>
      </c>
      <c r="E20" s="4">
        <f>1*$B20</f>
        <v>115</v>
      </c>
      <c r="F20" s="4" t="s">
        <v>23</v>
      </c>
      <c r="G20" s="4" t="s">
        <v>23</v>
      </c>
      <c r="H20" s="4">
        <f t="shared" si="4"/>
        <v>115</v>
      </c>
      <c r="I20" s="4" t="s">
        <v>23</v>
      </c>
      <c r="J20" s="4">
        <f>1.4*$B20</f>
        <v>161</v>
      </c>
      <c r="K20" s="4" t="s">
        <v>23</v>
      </c>
      <c r="L20" s="4" t="s">
        <v>23</v>
      </c>
      <c r="M20" s="4">
        <f t="shared" si="5"/>
        <v>161</v>
      </c>
      <c r="N20" s="4">
        <f t="shared" si="6"/>
        <v>276</v>
      </c>
      <c r="O20" s="8">
        <f t="shared" si="7"/>
        <v>276</v>
      </c>
    </row>
    <row r="21" spans="1:15" x14ac:dyDescent="0.25">
      <c r="A21" s="7" t="s">
        <v>22</v>
      </c>
      <c r="B21" s="4">
        <v>44</v>
      </c>
      <c r="C21" s="4">
        <f>0.1*$B21</f>
        <v>4.4000000000000004</v>
      </c>
      <c r="D21" s="4" t="s">
        <v>23</v>
      </c>
      <c r="E21" s="4" t="s">
        <v>23</v>
      </c>
      <c r="F21" s="4" t="s">
        <v>23</v>
      </c>
      <c r="G21" s="4" t="s">
        <v>23</v>
      </c>
      <c r="H21" s="4">
        <f t="shared" si="4"/>
        <v>4.4000000000000004</v>
      </c>
      <c r="I21" s="4">
        <f>1.4*$B21</f>
        <v>61.599999999999994</v>
      </c>
      <c r="J21" s="4">
        <f>0.4*$B21</f>
        <v>17.600000000000001</v>
      </c>
      <c r="K21" s="4" t="s">
        <v>23</v>
      </c>
      <c r="L21" s="4" t="s">
        <v>23</v>
      </c>
      <c r="M21" s="4">
        <f t="shared" si="5"/>
        <v>79.199999999999989</v>
      </c>
      <c r="N21" s="4">
        <f t="shared" si="6"/>
        <v>83.6</v>
      </c>
      <c r="O21" s="8">
        <f t="shared" si="7"/>
        <v>83.6</v>
      </c>
    </row>
    <row r="22" spans="1:15" x14ac:dyDescent="0.25">
      <c r="A22" s="7" t="s">
        <v>27</v>
      </c>
      <c r="B22" s="4">
        <v>5</v>
      </c>
      <c r="C22" s="4" t="s">
        <v>23</v>
      </c>
      <c r="D22" s="4" t="s">
        <v>23</v>
      </c>
      <c r="E22" s="4" t="s">
        <v>23</v>
      </c>
      <c r="F22" s="4" t="s">
        <v>23</v>
      </c>
      <c r="G22" s="4">
        <f>3*$B22</f>
        <v>15</v>
      </c>
      <c r="H22" s="4">
        <f t="shared" ref="H22" si="8">SUM(C22:G22)</f>
        <v>15</v>
      </c>
      <c r="I22" s="4" t="s">
        <v>23</v>
      </c>
      <c r="J22" s="4" t="s">
        <v>23</v>
      </c>
      <c r="K22" s="4" t="s">
        <v>23</v>
      </c>
      <c r="L22" s="4">
        <f>17.2*$B22</f>
        <v>86</v>
      </c>
      <c r="M22" s="4">
        <f t="shared" ref="M22" si="9">SUM(I22:L22)</f>
        <v>86</v>
      </c>
      <c r="N22" s="4">
        <f t="shared" ref="N22" si="10">H22+M22</f>
        <v>101</v>
      </c>
      <c r="O22" s="8">
        <f t="shared" ref="O22" si="11">N22</f>
        <v>101</v>
      </c>
    </row>
    <row r="23" spans="1:15" x14ac:dyDescent="0.25">
      <c r="A23" s="7" t="s">
        <v>28</v>
      </c>
      <c r="B23" s="4">
        <v>5</v>
      </c>
      <c r="C23" s="4" t="s">
        <v>23</v>
      </c>
      <c r="D23" s="4" t="s">
        <v>23</v>
      </c>
      <c r="E23" s="4" t="s">
        <v>23</v>
      </c>
      <c r="F23" s="4" t="s">
        <v>23</v>
      </c>
      <c r="G23" s="4">
        <f>3.7*$B23</f>
        <v>18.5</v>
      </c>
      <c r="H23" s="4">
        <f t="shared" ref="H23" si="12">SUM(C23:G23)</f>
        <v>18.5</v>
      </c>
      <c r="I23" s="4" t="s">
        <v>23</v>
      </c>
      <c r="J23" s="4" t="s">
        <v>23</v>
      </c>
      <c r="K23" s="4" t="s">
        <v>23</v>
      </c>
      <c r="L23" s="4">
        <f>11.4*$B23</f>
        <v>57</v>
      </c>
      <c r="M23" s="4">
        <f t="shared" ref="M23" si="13">SUM(I23:L23)</f>
        <v>57</v>
      </c>
      <c r="N23" s="4">
        <f t="shared" ref="N23" si="14">H23+M23</f>
        <v>75.5</v>
      </c>
      <c r="O23" s="8">
        <f t="shared" ref="O23" si="15">N23</f>
        <v>75.5</v>
      </c>
    </row>
    <row r="24" spans="1:15" x14ac:dyDescent="0.25">
      <c r="A24" s="7" t="s">
        <v>29</v>
      </c>
      <c r="B24" s="4">
        <v>6</v>
      </c>
      <c r="C24" s="4" t="s">
        <v>23</v>
      </c>
      <c r="D24" s="4" t="s">
        <v>23</v>
      </c>
      <c r="E24" s="4" t="s">
        <v>23</v>
      </c>
      <c r="F24" s="4">
        <f>1.7*$B24</f>
        <v>10.199999999999999</v>
      </c>
      <c r="G24" s="4" t="s">
        <v>23</v>
      </c>
      <c r="H24" s="4">
        <f t="shared" ref="H24" si="16">SUM(C24:G24)</f>
        <v>10.199999999999999</v>
      </c>
      <c r="I24" s="4" t="s">
        <v>23</v>
      </c>
      <c r="J24" s="4" t="s">
        <v>23</v>
      </c>
      <c r="K24" s="4">
        <f>7.5*$B24</f>
        <v>45</v>
      </c>
      <c r="L24" s="4" t="s">
        <v>23</v>
      </c>
      <c r="M24" s="4">
        <f t="shared" ref="M24" si="17">SUM(I24:L24)</f>
        <v>45</v>
      </c>
      <c r="N24" s="4">
        <f t="shared" ref="N24" si="18">H24+M24</f>
        <v>55.2</v>
      </c>
      <c r="O24" s="8">
        <f t="shared" ref="O24" si="19">N24</f>
        <v>55.2</v>
      </c>
    </row>
    <row r="25" spans="1:15" x14ac:dyDescent="0.25">
      <c r="A25" s="7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8"/>
    </row>
    <row r="26" spans="1:15" ht="15.75" x14ac:dyDescent="0.25">
      <c r="A26" s="12" t="s">
        <v>10</v>
      </c>
      <c r="B26" s="13"/>
      <c r="C26" s="13">
        <f>SUM(C15:C25)</f>
        <v>4.4000000000000004</v>
      </c>
      <c r="D26" s="13">
        <f>SUM(D15:D25)</f>
        <v>0</v>
      </c>
      <c r="E26" s="13">
        <f>SUM(E15:E25)</f>
        <v>115</v>
      </c>
      <c r="F26" s="13">
        <f>SUM(F15:F25)</f>
        <v>73.900000000000006</v>
      </c>
      <c r="G26" s="13">
        <f>SUM(G15:G25)</f>
        <v>49.1</v>
      </c>
      <c r="H26" s="13">
        <f>SUM(H15:H25)</f>
        <v>242.4</v>
      </c>
      <c r="I26" s="13">
        <f>SUM(I15:I25)</f>
        <v>61.599999999999994</v>
      </c>
      <c r="J26" s="13">
        <f>SUM(J15:J25)</f>
        <v>178.6</v>
      </c>
      <c r="K26" s="13">
        <f>SUM(K15:K25)</f>
        <v>294.89999999999998</v>
      </c>
      <c r="L26" s="13">
        <f>SUM(L15:L25)</f>
        <v>210.2</v>
      </c>
      <c r="M26" s="13">
        <f>SUM(M15:M25)</f>
        <v>745.3</v>
      </c>
      <c r="N26" s="13">
        <f>SUM(N15:N25)</f>
        <v>987.7</v>
      </c>
      <c r="O26" s="14">
        <f>SUM(O15:O25)</f>
        <v>987.7</v>
      </c>
    </row>
    <row r="27" spans="1:15" ht="15.75" thickBot="1" x14ac:dyDescent="0.3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1"/>
    </row>
  </sheetData>
  <mergeCells count="8">
    <mergeCell ref="O2:O3"/>
    <mergeCell ref="A4:O4"/>
    <mergeCell ref="A14:O14"/>
    <mergeCell ref="C2:H2"/>
    <mergeCell ref="I2:M2"/>
    <mergeCell ref="A2:A3"/>
    <mergeCell ref="B2:B3"/>
    <mergeCell ref="N2:N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Дашин Андрей</dc:creator>
  <cp:lastModifiedBy>Дашин Андрей</cp:lastModifiedBy>
  <dcterms:created xsi:type="dcterms:W3CDTF">2017-06-02T13:54:59Z</dcterms:created>
  <dcterms:modified xsi:type="dcterms:W3CDTF">2017-06-13T18:21:41Z</dcterms:modified>
</cp:coreProperties>
</file>