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Document HRMS\luong hr\"/>
    </mc:Choice>
  </mc:AlternateContent>
  <bookViews>
    <workbookView xWindow="0" yWindow="0" windowWidth="28800" windowHeight="11535"/>
  </bookViews>
  <sheets>
    <sheet name="02.2023" sheetId="1" r:id="rId1"/>
  </sheets>
  <definedNames>
    <definedName name="_xlnm._FilterDatabase" localSheetId="0" hidden="1">'02.2023'!$A$3:$AZ$536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F4" i="1"/>
  <c r="L4" i="1" s="1"/>
  <c r="Z4" i="1" s="1"/>
  <c r="I4" i="1"/>
  <c r="Y4" i="1"/>
  <c r="AB4" i="1" l="1"/>
  <c r="AD4" i="1" l="1"/>
  <c r="AF4" i="1" s="1"/>
</calcChain>
</file>

<file path=xl/sharedStrings.xml><?xml version="1.0" encoding="utf-8"?>
<sst xmlns="http://schemas.openxmlformats.org/spreadsheetml/2006/main" count="51" uniqueCount="51">
  <si>
    <t>No</t>
  </si>
  <si>
    <t>ID</t>
  </si>
  <si>
    <t>Dept</t>
  </si>
  <si>
    <t>Name</t>
  </si>
  <si>
    <t>Số phép quy định</t>
  </si>
  <si>
    <t>Tháng bắt đầu độc hại</t>
  </si>
  <si>
    <t>Tháng kết thúc độc hại</t>
  </si>
  <si>
    <t>Số phép độc hại</t>
  </si>
  <si>
    <t>Số phép cộng thêm</t>
  </si>
  <si>
    <t>Số phép đã ứng</t>
  </si>
  <si>
    <t>Tổng phép đc hưởng</t>
  </si>
  <si>
    <t>Tổng ngày nghỉ</t>
  </si>
  <si>
    <t>Số phép ko được sử dụng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</si>
  <si>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</si>
  <si>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</si>
  <si>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</si>
  <si>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</si>
  <si>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</si>
  <si>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</si>
  <si>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</si>
  <si>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</si>
  <si>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</si>
  <si>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</si>
  <si>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</si>
  <si>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</si>
  <si>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H1503001</t>
  </si>
  <si>
    <t>Accounting/ Kế toán</t>
  </si>
  <si>
    <t>Vũ Thị Ngọc</t>
  </si>
  <si>
    <t>•Nếu bắt đầu và kết thúc là 12 tháng thì: 
- Uti: 2 ngày
- Bp khác: 4 ngày
• Nếu nhỏ hơn 12 tháng:
+ Uti: (số tháng độc hại *14/12)-Số tháng độc hại
+ Bp khác: số tháng độc hại *16/12 -Số tháng độc hại</t>
  </si>
  <si>
    <t>• Nếu thời gian làm việc( từ ngày vào làm đến  ngày 01 tháng cần tính) lớn hơn hoặc bằng 05 thì bằng 1</t>
  </si>
  <si>
    <t>1+4+5-6</t>
  </si>
  <si>
    <t>Ngày nghỉ việc</t>
  </si>
  <si>
    <t>Số phép thanh toán nghỉ việc</t>
  </si>
  <si>
    <t>Tổng từ ô 8-19</t>
  </si>
  <si>
    <t>12 tháng- (tháng 1 đến tháng tính lương)</t>
  </si>
  <si>
    <t>• Nếu ngày nghỉ việc trước ngày 15: ô 23trừ 1
• Nếu ngày nghỉ sau ngày 15: Ô 23</t>
  </si>
  <si>
    <t>Ô 7 trừ ô 20</t>
  </si>
  <si>
    <t>ô 21 trừ ô 22</t>
  </si>
  <si>
    <t>Mức lương thánh toán</t>
  </si>
  <si>
    <t>Lương ngày của tháng liền kế tính</t>
  </si>
  <si>
    <t>Số tiền</t>
  </si>
  <si>
    <t>Ngày vào</t>
  </si>
  <si>
    <t>Thông tin CNV</t>
  </si>
  <si>
    <t>• Nếu năm vào làm trước năm hiện tại thì 12 ngày
• Nếu năm vào làm sau năm hiện tại thì số phép bằng với số tháng làm việc tính đến cuối năm
+ Vào trước ngày 15 thì tính phép tháng đó luôn
+ Vào sau ngày 15 thì tháng đó chưa đc phép</t>
  </si>
  <si>
    <t>ô 25 nhân với ô 26</t>
  </si>
  <si>
    <t>Cách lấy dữ liệu</t>
  </si>
  <si>
    <t>Dữ liệu thực tế</t>
  </si>
  <si>
    <t>Số phép tồn/năm</t>
  </si>
  <si>
    <t>Số phép tồn/ tháng</t>
  </si>
  <si>
    <t>= tồn năm trước</t>
  </si>
  <si>
    <t>Link từ cột AL,AL30 trong bảng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</si>
</sst>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4" borderId="1" xfId="0" quotePrefix="1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4" fillId="4" borderId="1" xfId="0" quotePrefix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7" fontId="4" fillId="0" borderId="1" xfId="0" quotePrefix="1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166" fontId="4" fillId="5" borderId="1" xfId="1" applyNumberFormat="1" applyFont="1" applyFill="1" applyBorder="1" applyAlignment="1">
      <alignment horizontal="center" vertical="center" wrapText="1"/>
    </xf>
    <xf numFmtId="2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6"/>
  <sheetViews>
    <sheetView showGridLines="0" tabSelected="1" topLeftCell="F1" zoomScaleNormal="100" workbookViewId="0">
      <selection activeCell="R7" sqref="R7"/>
    </sheetView>
  </sheetViews>
  <sheetFormatPr defaultRowHeight="30" customHeight="1" x14ac:dyDescent="0.25"/>
  <cols>
    <col min="1" max="1" width="11.5703125" style="12" customWidth="1"/>
    <col min="2" max="2" width="14.140625" style="13" customWidth="1"/>
    <col min="3" max="3" width="19.28515625" style="12" customWidth="1"/>
    <col min="4" max="4" width="16.28515625" style="12" customWidth="1"/>
    <col min="5" max="5" width="11.140625" style="12" customWidth="1"/>
    <col min="6" max="6" width="39.5703125" style="12" customWidth="1"/>
    <col min="7" max="8" width="11.5703125" style="12" customWidth="1"/>
    <col min="9" max="9" width="32.140625" style="14" customWidth="1"/>
    <col min="10" max="10" width="24" style="14" customWidth="1"/>
    <col min="11" max="11" width="12.42578125" style="14" customWidth="1"/>
    <col min="12" max="12" width="11.85546875" style="12" customWidth="1"/>
    <col min="13" max="13" width="11.42578125" style="12" customWidth="1"/>
    <col min="14" max="14" width="11" style="12" customWidth="1"/>
    <col min="15" max="15" width="10.140625" style="12" customWidth="1"/>
    <col min="16" max="16" width="10.28515625" style="12" customWidth="1"/>
    <col min="17" max="17" width="10.7109375" style="12" customWidth="1"/>
    <col min="18" max="18" width="9" style="12" customWidth="1"/>
    <col min="19" max="19" width="9.5703125" style="12" customWidth="1"/>
    <col min="20" max="20" width="11.5703125" style="12" customWidth="1"/>
    <col min="21" max="21" width="9.140625" style="12" customWidth="1"/>
    <col min="22" max="22" width="10.85546875" style="12" customWidth="1"/>
    <col min="23" max="23" width="9" style="12" customWidth="1"/>
    <col min="24" max="24" width="8.42578125" style="12" customWidth="1"/>
    <col min="25" max="25" width="14.140625" style="12" customWidth="1"/>
    <col min="26" max="26" width="10.42578125" style="12" customWidth="1"/>
    <col min="27" max="27" width="16.7109375" style="12" customWidth="1"/>
    <col min="28" max="29" width="13.85546875" style="12" customWidth="1"/>
    <col min="30" max="30" width="22.140625" style="1" customWidth="1"/>
    <col min="31" max="32" width="13.28515625" style="1" bestFit="1" customWidth="1"/>
    <col min="33" max="16384" width="9.140625" style="1"/>
  </cols>
  <sheetData>
    <row r="1" spans="1:52" s="2" customFormat="1" ht="60.75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41</v>
      </c>
      <c r="F1" s="37" t="s">
        <v>4</v>
      </c>
      <c r="G1" s="38" t="s">
        <v>5</v>
      </c>
      <c r="H1" s="38" t="s">
        <v>6</v>
      </c>
      <c r="I1" s="37" t="s">
        <v>7</v>
      </c>
      <c r="J1" s="37" t="s">
        <v>8</v>
      </c>
      <c r="K1" s="37" t="s">
        <v>9</v>
      </c>
      <c r="L1" s="39" t="s">
        <v>10</v>
      </c>
      <c r="M1" s="35">
        <v>2023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6" t="s">
        <v>11</v>
      </c>
      <c r="Z1" s="37" t="s">
        <v>47</v>
      </c>
      <c r="AA1" s="37" t="s">
        <v>12</v>
      </c>
      <c r="AB1" s="37" t="s">
        <v>48</v>
      </c>
      <c r="AC1" s="33" t="s">
        <v>31</v>
      </c>
      <c r="AD1" s="29" t="s">
        <v>32</v>
      </c>
      <c r="AE1" s="29" t="s">
        <v>38</v>
      </c>
      <c r="AF1" s="29" t="s">
        <v>40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2" customFormat="1" ht="42" customHeight="1" x14ac:dyDescent="0.25">
      <c r="A2" s="37"/>
      <c r="B2" s="37"/>
      <c r="C2" s="37"/>
      <c r="D2" s="37"/>
      <c r="E2" s="37"/>
      <c r="F2" s="37"/>
      <c r="G2" s="38"/>
      <c r="H2" s="38"/>
      <c r="I2" s="37"/>
      <c r="J2" s="37"/>
      <c r="K2" s="37"/>
      <c r="L2" s="39"/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6"/>
      <c r="Z2" s="37"/>
      <c r="AA2" s="37"/>
      <c r="AB2" s="37"/>
      <c r="AC2" s="34"/>
      <c r="AD2" s="29"/>
      <c r="AE2" s="29"/>
      <c r="AF2" s="2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s="2" customFormat="1" ht="25.5" customHeight="1" x14ac:dyDescent="0.25">
      <c r="A3" s="3"/>
      <c r="B3" s="3"/>
      <c r="C3" s="3"/>
      <c r="D3" s="3"/>
      <c r="E3" s="3"/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20">
        <v>25</v>
      </c>
      <c r="AE3" s="20">
        <v>26</v>
      </c>
      <c r="AF3" s="20">
        <v>27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s="11" customFormat="1" ht="50.25" customHeight="1" x14ac:dyDescent="0.25">
      <c r="A4" s="4" t="s">
        <v>46</v>
      </c>
      <c r="B4" s="5" t="s">
        <v>25</v>
      </c>
      <c r="C4" s="4" t="s">
        <v>26</v>
      </c>
      <c r="D4" s="4" t="s">
        <v>27</v>
      </c>
      <c r="E4" s="6">
        <v>44987</v>
      </c>
      <c r="F4" s="19">
        <f ca="1">+IF(YEAR(E4)&gt;YEAR(TODAY()),12,IF(DAY(E4)&lt;=15,12-MONTH(E4)+1,12-MONTH(E4)))</f>
        <v>10</v>
      </c>
      <c r="G4" s="6">
        <v>44986</v>
      </c>
      <c r="H4" s="6">
        <v>45139</v>
      </c>
      <c r="I4" s="7">
        <f>(DATEDIF(G4,H4,"m")+1)*16/12-(DATEDIF(G4,H4,"m")+1)</f>
        <v>2</v>
      </c>
      <c r="J4" s="7">
        <v>1</v>
      </c>
      <c r="K4" s="7">
        <v>1</v>
      </c>
      <c r="L4" s="8">
        <f ca="1">+F4+I4+J4-K4</f>
        <v>12</v>
      </c>
      <c r="M4" s="8">
        <v>0</v>
      </c>
      <c r="N4" s="8">
        <v>0</v>
      </c>
      <c r="O4" s="8">
        <v>0</v>
      </c>
      <c r="P4" s="8">
        <v>0</v>
      </c>
      <c r="Q4" s="8"/>
      <c r="R4" s="8"/>
      <c r="S4" s="8"/>
      <c r="T4" s="8"/>
      <c r="U4" s="8"/>
      <c r="V4" s="8"/>
      <c r="W4" s="8"/>
      <c r="X4" s="4"/>
      <c r="Y4" s="4">
        <f t="shared" ref="Y4" si="0">+SUM(M4:X4)</f>
        <v>0</v>
      </c>
      <c r="Z4" s="8">
        <f ca="1">L4-Y4</f>
        <v>12</v>
      </c>
      <c r="AA4" s="9">
        <f>COUNTBLANK(M4:X4)</f>
        <v>8</v>
      </c>
      <c r="AB4" s="4">
        <f ca="1">+Z4-AA4</f>
        <v>4</v>
      </c>
      <c r="AC4" s="25">
        <v>45020</v>
      </c>
      <c r="AD4" s="20">
        <f ca="1">+IF(DAY(AC4)&lt;=15,AB4-1,AB4)</f>
        <v>3</v>
      </c>
      <c r="AE4" s="26">
        <v>245000</v>
      </c>
      <c r="AF4" s="26">
        <f ca="1">+AE4*AD4</f>
        <v>735000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ht="151.5" customHeight="1" x14ac:dyDescent="0.25">
      <c r="A5" s="15" t="s">
        <v>45</v>
      </c>
      <c r="B5" s="30" t="s">
        <v>42</v>
      </c>
      <c r="C5" s="31"/>
      <c r="D5" s="31"/>
      <c r="E5" s="32"/>
      <c r="F5" s="17" t="s">
        <v>43</v>
      </c>
      <c r="G5" s="16"/>
      <c r="H5" s="16"/>
      <c r="I5" s="18" t="s">
        <v>28</v>
      </c>
      <c r="J5" s="17" t="s">
        <v>29</v>
      </c>
      <c r="K5" s="27" t="s">
        <v>49</v>
      </c>
      <c r="L5" s="15" t="s">
        <v>30</v>
      </c>
      <c r="M5" s="28" t="s">
        <v>50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5" t="s">
        <v>33</v>
      </c>
      <c r="Z5" s="23" t="s">
        <v>36</v>
      </c>
      <c r="AA5" s="5" t="s">
        <v>34</v>
      </c>
      <c r="AB5" s="15" t="s">
        <v>37</v>
      </c>
      <c r="AC5" s="15"/>
      <c r="AD5" s="21" t="s">
        <v>35</v>
      </c>
      <c r="AE5" s="22" t="s">
        <v>39</v>
      </c>
      <c r="AF5" s="22" t="s">
        <v>44</v>
      </c>
    </row>
    <row r="6" spans="1:52" ht="30" customHeight="1" x14ac:dyDescent="0.25">
      <c r="E6" s="24"/>
      <c r="F6" s="14"/>
      <c r="G6" s="14"/>
      <c r="H6" s="14"/>
    </row>
  </sheetData>
  <autoFilter ref="A3:AZ536"/>
  <mergeCells count="23">
    <mergeCell ref="L1:L2"/>
    <mergeCell ref="A1:A2"/>
    <mergeCell ref="B1:B2"/>
    <mergeCell ref="C1:C2"/>
    <mergeCell ref="D1:D2"/>
    <mergeCell ref="E1:E2"/>
    <mergeCell ref="F1:F2"/>
    <mergeCell ref="M5:X5"/>
    <mergeCell ref="AD1:AD2"/>
    <mergeCell ref="AE1:AE2"/>
    <mergeCell ref="AF1:AF2"/>
    <mergeCell ref="B5:E5"/>
    <mergeCell ref="AC1:AC2"/>
    <mergeCell ref="M1:X1"/>
    <mergeCell ref="Y1:Y2"/>
    <mergeCell ref="Z1:Z2"/>
    <mergeCell ref="AA1:AA2"/>
    <mergeCell ref="AB1:AB2"/>
    <mergeCell ref="G1:G2"/>
    <mergeCell ref="H1:H2"/>
    <mergeCell ref="I1:I2"/>
    <mergeCell ref="J1:J2"/>
    <mergeCell ref="K1:K2"/>
  </mergeCells>
  <conditionalFormatting sqref="M3 O3 Q3 S3 U3 W3 Y3 AA3 AC3">
    <cfRule type="duplicateValues" dxfId="18" priority="9"/>
  </conditionalFormatting>
  <conditionalFormatting sqref="B1:B1048576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B1:B4">
    <cfRule type="duplicateValues" dxfId="9" priority="19"/>
  </conditionalFormatting>
  <conditionalFormatting sqref="M3 D3 G3:H3 O3 Q3 S3 U3 W3 Y3 AA3 AC3">
    <cfRule type="duplicateValues" dxfId="8" priority="20"/>
    <cfRule type="duplicateValues" dxfId="7" priority="21"/>
  </conditionalFormatting>
  <conditionalFormatting sqref="M3 D3 G3:H3 O3 Q3 S3 U3 W3 Y3 AA3 AC3">
    <cfRule type="duplicateValues" dxfId="6" priority="40"/>
  </conditionalFormatting>
  <conditionalFormatting sqref="M3 D3 G3:H3 O3 Q3 S3 U3 W3 Y3 AA3 AC3">
    <cfRule type="duplicateValues" dxfId="5" priority="50"/>
    <cfRule type="duplicateValues" dxfId="4" priority="51"/>
    <cfRule type="duplicateValues" dxfId="3" priority="52"/>
    <cfRule type="duplicateValues" dxfId="2" priority="53"/>
    <cfRule type="duplicateValues" dxfId="1" priority="54"/>
    <cfRule type="duplicateValues" dxfId="0" priority="55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02.2023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2023-03-24T07:15:25Z</dcterms:created>
  <dcterms:modified xsi:type="dcterms:W3CDTF">2023-04-10T08:20:44Z</dcterms:modified>
</cp:coreProperties>
</file>