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Source\NET CORE\ASP.NET CORE\HRMNS\"/>
    </mc:Choice>
  </mc:AlternateContent>
  <bookViews>
    <workbookView xWindow="-120" yWindow="-120" windowWidth="29040" windowHeight="15840"/>
  </bookViews>
  <sheets>
    <sheet name="Bảng công " sheetId="57" r:id="rId1"/>
  </sheets>
  <definedNames>
    <definedName name="_Fill" hidden="1">#REF!</definedName>
    <definedName name="_xlnm._FilterDatabase" localSheetId="0" hidden="1">'Bảng công '!$A$16:$CM$35</definedName>
    <definedName name="_Regression_Int" hidden="1">1</definedName>
    <definedName name="AA" hidden="1">{"'AS,SEC'!$A$4:$J$25"}</definedName>
    <definedName name="d" hidden="1">{"'AS,SEC'!$A$4:$J$25"}</definedName>
    <definedName name="dddd1234" hidden="1">#REF!</definedName>
    <definedName name="HTML_CodePage" hidden="1">949</definedName>
    <definedName name="HTML_Control" hidden="1">{"'AS,SEC'!$A$4:$J$25"}</definedName>
    <definedName name="HTML_Description" hidden="1">""</definedName>
    <definedName name="HTML_Email" hidden="1">""</definedName>
    <definedName name="HTML_Header" hidden="1">"AS,SEC"</definedName>
    <definedName name="HTML_LastUpdate" hidden="1">"2000-05-10"</definedName>
    <definedName name="HTML_LineAfter" hidden="1">FALSE</definedName>
    <definedName name="HTML_LineBefore" hidden="1">FALSE</definedName>
    <definedName name="HTML_Name" hidden="1">"이도진"</definedName>
    <definedName name="HTML_OBDlg2" hidden="1">TRUE</definedName>
    <definedName name="HTML_OBDlg4" hidden="1">TRUE</definedName>
    <definedName name="HTML_OS" hidden="1">0</definedName>
    <definedName name="HTML_PathFile" hidden="1">"D:\이사회\2천년5월\MyHTML.htm"</definedName>
    <definedName name="HTML_Title" hidden="1">"20대"</definedName>
    <definedName name="_xlnm.Print_Area" localSheetId="0">'Bảng công '!$A$1:$CM$39</definedName>
    <definedName name="_xlnm.Print_Titles" localSheetId="0">'Bảng công '!$15:$16</definedName>
    <definedName name="s" hidden="1">{"'AS,SEC'!$A$4:$J$25"}</definedName>
    <definedName name="구조조정후" hidden="1">{"'AS,SEC'!$A$4:$J$25"}</definedName>
    <definedName name="도" hidden="1">{"'AS,SEC'!$A$4:$J$25"}</definedName>
    <definedName name="수요산출2" hidden="1">{"'AS,SEC'!$A$4:$J$25"}</definedName>
    <definedName name="이" hidden="1">{"'AS,SEC'!$A$4:$J$25"}</definedName>
    <definedName name="ㅏㅏㅏㅏ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7" l="1"/>
  <c r="CL17" i="57"/>
  <c r="CK17" i="57"/>
  <c r="CJ17" i="57"/>
  <c r="CI17" i="57"/>
  <c r="CH17" i="57"/>
  <c r="CG17" i="57"/>
  <c r="CF17" i="57"/>
  <c r="CE17" i="57"/>
  <c r="CD17" i="57"/>
  <c r="CC17" i="57"/>
  <c r="CB17" i="57"/>
  <c r="CA17" i="57"/>
  <c r="BY17" i="57"/>
  <c r="BX17" i="57"/>
  <c r="BV17" i="57"/>
  <c r="BU17" i="57"/>
  <c r="BT17" i="57"/>
  <c r="BQ17" i="57"/>
  <c r="BW17" i="57" s="1"/>
  <c r="BP17" i="57"/>
  <c r="BO17" i="57"/>
  <c r="BN17" i="57"/>
  <c r="BM17" i="57"/>
  <c r="BS17" i="57" s="1"/>
  <c r="BL17" i="57"/>
  <c r="BK17" i="57"/>
  <c r="BJ17" i="57"/>
  <c r="BI17" i="57"/>
  <c r="BH17" i="57"/>
  <c r="BG17" i="57"/>
  <c r="BF17" i="57"/>
  <c r="BE17" i="57"/>
  <c r="BD17" i="57"/>
  <c r="BC17" i="57"/>
  <c r="BB17" i="57"/>
  <c r="BA17" i="57"/>
  <c r="AZ17" i="57"/>
  <c r="AY17" i="57"/>
  <c r="AX17" i="57"/>
  <c r="AW17" i="57"/>
  <c r="AV17" i="57"/>
  <c r="AU17" i="57"/>
  <c r="AT17" i="57"/>
  <c r="AS17" i="57"/>
  <c r="AR17" i="57"/>
  <c r="AQ17" i="57"/>
  <c r="AP17" i="57"/>
  <c r="AO17" i="57"/>
  <c r="AN17" i="57"/>
  <c r="AM17" i="57"/>
  <c r="BZ17" i="57" l="1"/>
  <c r="BR17" i="57"/>
  <c r="CL25" i="57" l="1"/>
  <c r="CH25" i="57" l="1"/>
  <c r="CI25" i="57"/>
  <c r="CC25" i="57" l="1"/>
  <c r="CF25" i="57"/>
  <c r="AW25" i="57" l="1"/>
  <c r="AT25" i="57"/>
  <c r="BK25" i="57" l="1"/>
  <c r="BJ25" i="57"/>
  <c r="BI25" i="57"/>
  <c r="BH25" i="57"/>
  <c r="BQ25" i="57" l="1"/>
  <c r="BP25" i="57"/>
  <c r="BO25" i="57"/>
  <c r="BN25" i="57"/>
  <c r="BM25" i="57"/>
  <c r="BL25" i="57"/>
  <c r="BG25" i="57"/>
  <c r="BF25" i="57"/>
  <c r="BE25" i="57"/>
  <c r="BD25" i="57"/>
  <c r="BC25" i="57"/>
  <c r="BB25" i="57"/>
  <c r="BA25" i="57"/>
  <c r="AZ25" i="57"/>
  <c r="AY25" i="57"/>
  <c r="AX25" i="57"/>
  <c r="AV25" i="57"/>
  <c r="AU25" i="57"/>
  <c r="AS25" i="57"/>
  <c r="AR25" i="57"/>
  <c r="AQ25" i="57"/>
  <c r="AP25" i="57"/>
  <c r="AO25" i="57"/>
  <c r="AN25" i="57"/>
  <c r="AM25" i="57"/>
  <c r="AZ33" i="57" l="1"/>
  <c r="CK25" i="57" l="1"/>
  <c r="CB25" i="57" l="1"/>
  <c r="CM33" i="57" l="1"/>
  <c r="CJ25" i="57"/>
  <c r="CE25" i="57"/>
  <c r="CD25" i="57"/>
  <c r="BX25" i="57"/>
  <c r="BY25" i="57" s="1"/>
  <c r="BV25" i="57"/>
  <c r="BU25" i="57"/>
  <c r="BT25" i="57"/>
  <c r="H16" i="57"/>
  <c r="CK33" i="57" l="1"/>
  <c r="CC33" i="57"/>
  <c r="BV33" i="57"/>
  <c r="AO33" i="57"/>
  <c r="AS33" i="57"/>
  <c r="AW33" i="57"/>
  <c r="BA33" i="57"/>
  <c r="BE33" i="57"/>
  <c r="BM33" i="57"/>
  <c r="BQ33" i="57"/>
  <c r="BY33" i="57"/>
  <c r="I15" i="57"/>
  <c r="AP33" i="57"/>
  <c r="AT33" i="57"/>
  <c r="AX33" i="57"/>
  <c r="BB33" i="57"/>
  <c r="BF33" i="57"/>
  <c r="BN33" i="57"/>
  <c r="BR25" i="57"/>
  <c r="CD33" i="57"/>
  <c r="CH33" i="57"/>
  <c r="CL33" i="57"/>
  <c r="AU33" i="57"/>
  <c r="AY33" i="57"/>
  <c r="BC33" i="57"/>
  <c r="BG33" i="57"/>
  <c r="CI33" i="57"/>
  <c r="AM33" i="57"/>
  <c r="AQ33" i="57"/>
  <c r="BO33" i="57"/>
  <c r="BS25" i="57"/>
  <c r="BW25" i="57"/>
  <c r="BW33" i="57" s="1"/>
  <c r="CE33" i="57"/>
  <c r="AN33" i="57"/>
  <c r="AR33" i="57"/>
  <c r="AV33" i="57"/>
  <c r="BD33" i="57"/>
  <c r="BL33" i="57"/>
  <c r="BP33" i="57"/>
  <c r="BX33" i="57"/>
  <c r="CB33" i="57"/>
  <c r="CF33" i="57"/>
  <c r="CJ33" i="57"/>
  <c r="BT33" i="57" l="1"/>
  <c r="J15" i="57"/>
  <c r="I16" i="57"/>
  <c r="BR33" i="57"/>
  <c r="BS33" i="57"/>
  <c r="BZ25" i="57"/>
  <c r="K15" i="57" l="1"/>
  <c r="J16" i="57"/>
  <c r="K16" i="57" l="1"/>
  <c r="L15" i="57"/>
  <c r="L16" i="57" l="1"/>
  <c r="M15" i="57"/>
  <c r="M16" i="57" s="1"/>
  <c r="N15" i="57" l="1"/>
  <c r="O15" i="57" l="1"/>
  <c r="N16" i="57"/>
  <c r="O16" i="57" l="1"/>
  <c r="P15" i="57"/>
  <c r="P16" i="57" l="1"/>
  <c r="Q15" i="57"/>
  <c r="R15" i="57" l="1"/>
  <c r="Q16" i="57"/>
  <c r="S15" i="57" l="1"/>
  <c r="R16" i="57"/>
  <c r="S16" i="57" l="1"/>
  <c r="T15" i="57"/>
  <c r="T16" i="57" l="1"/>
  <c r="U15" i="57"/>
  <c r="V15" i="57" l="1"/>
  <c r="U16" i="57"/>
  <c r="W15" i="57" l="1"/>
  <c r="V16" i="57"/>
  <c r="W16" i="57" l="1"/>
  <c r="X15" i="57"/>
  <c r="X16" i="57" l="1"/>
  <c r="Y15" i="57"/>
  <c r="Z15" i="57" l="1"/>
  <c r="Y16" i="57"/>
  <c r="AA15" i="57" l="1"/>
  <c r="Z16" i="57"/>
  <c r="AA16" i="57" l="1"/>
  <c r="AB15" i="57"/>
  <c r="AB16" i="57" l="1"/>
  <c r="AC15" i="57"/>
  <c r="AD15" i="57" l="1"/>
  <c r="AC16" i="57"/>
  <c r="AE15" i="57" l="1"/>
  <c r="AD16" i="57"/>
  <c r="AE16" i="57" l="1"/>
  <c r="AF15" i="57"/>
  <c r="AF16" i="57" s="1"/>
  <c r="AG15" i="57" l="1"/>
  <c r="AG16" i="57" s="1"/>
  <c r="AH15" i="57" l="1"/>
  <c r="AH16" i="57" s="1"/>
  <c r="AI15" i="57" l="1"/>
  <c r="AI16" i="57" l="1"/>
  <c r="AJ15" i="57"/>
  <c r="AK15" i="57" s="1"/>
  <c r="AL15" i="57" s="1"/>
  <c r="AJ16" i="57" l="1"/>
  <c r="AL16" i="57" l="1"/>
  <c r="CG25" i="57" l="1"/>
  <c r="CA25" i="57"/>
  <c r="CA33" i="57" l="1"/>
  <c r="CG33" i="57"/>
  <c r="BZ33" i="57"/>
  <c r="BU33" i="57" l="1"/>
</calcChain>
</file>

<file path=xl/comments1.xml><?xml version="1.0" encoding="utf-8"?>
<comments xmlns="http://schemas.openxmlformats.org/spreadsheetml/2006/main">
  <authors>
    <author>Wisol</author>
  </authors>
  <commentList>
    <comment ref="AS13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NGHỈ CÓ HƯỞNG LƯƠNG</t>
        </r>
      </text>
    </comment>
    <comment ref="AS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NGHỈ CÓ HƯỞNG LƯƠNG</t>
        </r>
      </text>
    </comment>
    <comment ref="AX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phep</t>
        </r>
      </text>
    </comment>
    <comment ref="AY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co huong luong</t>
        </r>
      </text>
    </comment>
    <comment ref="AZ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le tet</t>
        </r>
      </text>
    </comment>
    <comment ref="BA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le tet</t>
        </r>
      </text>
    </comment>
    <comment ref="BB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khong luong nhu nghi viec rieng
</t>
        </r>
      </text>
    </comment>
    <comment ref="BC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khong luong nhu nghi viec rieng
</t>
        </r>
      </text>
    </comment>
    <comment ref="BD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vo ky luat (khong thong bao)</t>
        </r>
      </text>
    </comment>
    <comment ref="BE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huong che do BHXH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huong che do BHXH</t>
        </r>
      </text>
    </comment>
    <comment ref="BG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huong che do BHXH</t>
        </r>
      </text>
    </comment>
  </commentList>
</comments>
</file>

<file path=xl/sharedStrings.xml><?xml version="1.0" encoding="utf-8"?>
<sst xmlns="http://schemas.openxmlformats.org/spreadsheetml/2006/main" count="168" uniqueCount="110">
  <si>
    <t>PD: Probation Day shift/Thử việc ca ngày</t>
  </si>
  <si>
    <t xml:space="preserve">DS: Day Shift/ Ca ngày </t>
  </si>
  <si>
    <t>BH: làm ca đêm trước ngày lễ( chính thức)</t>
  </si>
  <si>
    <t>KT: Khám Thai</t>
  </si>
  <si>
    <t>PN: Probation Night shift/Thử việc ca đêm</t>
  </si>
  <si>
    <t>NS: Night Shift/ Ca đêm</t>
  </si>
  <si>
    <t>AL/BF: first nightshift and take 1/2 annuALleave/ làm đầu ca đêm trước ngày lễ và nghỉ phép 1/2 ngày</t>
  </si>
  <si>
    <t>IL: Insurance Leave/ Nghỉ bảo hiểm</t>
  </si>
  <si>
    <t>P/DS: dayshift and take 1/2 probation/ làm ca ngày và nghỉ 1/2 ngày thử việc</t>
  </si>
  <si>
    <t>AL: AnnuALLeave/ Nghỉ phép</t>
  </si>
  <si>
    <t>AL/BL: last nightshift and take 1/2 annuALleave/ làm cuối ca đêm trước ngày lễ và nghỉ phép 1/2 ngày</t>
  </si>
  <si>
    <t>NL: No report Leave/ Nghỉ không thông báo</t>
  </si>
  <si>
    <t>P/NS: nightshift and take 1/2 probation/ làm ca đêm và nghỉ 1/2 ca đêm thử việc</t>
  </si>
  <si>
    <t>AL/DS: dayshift and take 1/2 annuALleave/ làm ca ngày và nghỉ phép 1/2 ngày</t>
  </si>
  <si>
    <t>UL/BF: first night shift and take 1/2 unpaid leave/ làm đầu ca đêm trước ngày lễ và nghỉ không lương 1/2 ngày</t>
  </si>
  <si>
    <t>EL/LC: Early Leave or Late Come/ 
Đi muộn/ về sớm</t>
  </si>
  <si>
    <t>TV: Thử việc làm thêm ngày chủ nhật/ Probation</t>
  </si>
  <si>
    <t>AL/NS: nightshift and take 1/2 annuALleave/ làm ca đêm và nghỉ phép 1/2 ngày</t>
  </si>
  <si>
    <t>UL/BL: last night shift and take 1/2 unpaid leave/ làm cuối ca đêm trước ngày lễ và nghỉ không lương 1/2 ngày</t>
  </si>
  <si>
    <t>T: Nghỉ việc</t>
  </si>
  <si>
    <t>TVD: Thử việc làm thêm ca đêm chủ nhật</t>
  </si>
  <si>
    <t>UL: Unpaid Leave/ Nghỉ không lương (bao gồm cả thử việc)</t>
  </si>
  <si>
    <t>NH: NationALHoliday/ Nghỉ lễ</t>
  </si>
  <si>
    <t>PDD: Thử việc làm đêm ngày lễ</t>
  </si>
  <si>
    <t>UL/DS: day shift and take 1/2 unpaid leave/ làm ca ngày và nghỉ không lương 1/2 ngày</t>
  </si>
  <si>
    <t>SL: SpeciALLeave/ Nghỉ đặc biệt (nghi huong luong)</t>
  </si>
  <si>
    <t>PH: làm ca đêm trước ngày lễ( thử việc)</t>
  </si>
  <si>
    <t>UL/NS: night shift and take 1/2 unpaid leave/ làm ca đêm và nghỉ không lương 1/2 ngày</t>
  </si>
  <si>
    <t>HL: nghỉ ốm hưởng lương theo quy định cty</t>
  </si>
  <si>
    <t>PH/F: Nghỉ 1/2 ca đêm trước ngày lễ và làm đầu ca đêm trước ngày lễ (thử việc)</t>
  </si>
  <si>
    <t>D: Làm ca đêm chủ nhật</t>
  </si>
  <si>
    <t>PH/L:Nghỉ 1/2 ca đêm trước ngày lễ và làm cuối ca đêm trước ngày lễ (thử việc)</t>
  </si>
  <si>
    <t>NHD: làm ca đêm ngày lễ</t>
  </si>
  <si>
    <t>CT: Đi Công tác</t>
  </si>
  <si>
    <t xml:space="preserve">
</t>
  </si>
  <si>
    <t xml:space="preserve">
</t>
  </si>
  <si>
    <t>Pobation paid (Day shift)</t>
  </si>
  <si>
    <t>Probation paid
(Night shift)</t>
  </si>
  <si>
    <t>OfficiALpaid
(Day shift)</t>
  </si>
  <si>
    <t>OfficiALpaid (Night shift)</t>
  </si>
  <si>
    <t>Official
AnnuALleave
(AL,SL,NH)</t>
  </si>
  <si>
    <t>Cong TT</t>
  </si>
  <si>
    <t>TT KL</t>
  </si>
  <si>
    <t>No</t>
  </si>
  <si>
    <t>Code</t>
  </si>
  <si>
    <t>Name</t>
  </si>
  <si>
    <t>Ngày vào</t>
  </si>
  <si>
    <t>Section</t>
  </si>
  <si>
    <t>Status</t>
  </si>
  <si>
    <t>More detail for calculating salary</t>
  </si>
  <si>
    <t>Working day detail (day)</t>
  </si>
  <si>
    <t>OT in Probation (hour) TV</t>
  </si>
  <si>
    <t>OT in OfficAL(hour) CT</t>
  </si>
  <si>
    <t>EL/LC
(hour)</t>
  </si>
  <si>
    <t>OT (Hour)</t>
  </si>
  <si>
    <t>Signature</t>
  </si>
  <si>
    <t>PH</t>
  </si>
  <si>
    <t>PD</t>
  </si>
  <si>
    <t>PN</t>
  </si>
  <si>
    <t>BH</t>
  </si>
  <si>
    <t>DS</t>
  </si>
  <si>
    <t>NS</t>
  </si>
  <si>
    <t>Nghỉ có lương
(AL,SL,NH, B, HL)</t>
  </si>
  <si>
    <t>TotALPaid</t>
  </si>
  <si>
    <t>TotaLUnpaid (UL,NL,PU,KT)</t>
  </si>
  <si>
    <t>Làm ca đêm thử việc</t>
  </si>
  <si>
    <t>Làm ca đem chính thức</t>
  </si>
  <si>
    <t>AL</t>
  </si>
  <si>
    <t>SL</t>
  </si>
  <si>
    <t>NH</t>
  </si>
  <si>
    <t>HL</t>
  </si>
  <si>
    <t>UL</t>
  </si>
  <si>
    <t>NL</t>
  </si>
  <si>
    <t>IL</t>
  </si>
  <si>
    <t>KT</t>
  </si>
  <si>
    <t>Probation
TV</t>
  </si>
  <si>
    <t>Official
CT</t>
  </si>
  <si>
    <t>Working Status</t>
  </si>
  <si>
    <t>OT
(hour)</t>
  </si>
  <si>
    <t>EL/LC (hour)</t>
  </si>
  <si>
    <t>TOTAL</t>
  </si>
  <si>
    <t>NB</t>
  </si>
  <si>
    <t>Hỗ trợ thời gian làm việc</t>
  </si>
  <si>
    <t>150% ngày thường
TV</t>
  </si>
  <si>
    <t>200% đêm ngày thường
TV</t>
  </si>
  <si>
    <t>200% ngày chủ nhật
TV</t>
  </si>
  <si>
    <t>270% đêm chủ nhật
TV</t>
  </si>
  <si>
    <t>300% ngày lễ
TV</t>
  </si>
  <si>
    <t>390% đêm ngày lễ
TV</t>
  </si>
  <si>
    <t>150% ngày thường
CT</t>
  </si>
  <si>
    <t>200% đêm ngày thường
CT</t>
  </si>
  <si>
    <t>200% ngày chủ nhật
CT</t>
  </si>
  <si>
    <t>270% đêm chủ nhật
CT</t>
  </si>
  <si>
    <t>300% ngày lễ
CT</t>
  </si>
  <si>
    <t>390% đêm ngày lễ
CT</t>
  </si>
  <si>
    <t>B: nghỉ bù trực</t>
  </si>
  <si>
    <t>NB: Nghỉ bù luân phiên</t>
  </si>
  <si>
    <t>L70</t>
  </si>
  <si>
    <t>L70: Nghỉ hưởng 70% lương vùng</t>
  </si>
  <si>
    <t>MD</t>
  </si>
  <si>
    <t>PMD</t>
  </si>
  <si>
    <t>PM</t>
  </si>
  <si>
    <t>BM</t>
  </si>
  <si>
    <t>làm ca ngày chính thức</t>
  </si>
  <si>
    <t>Làm ca ngày thử việc</t>
  </si>
  <si>
    <t>Làm ca đêm ngày kỷ niệm trước lễ thử việc</t>
  </si>
  <si>
    <t>Làm ca đêm ngày kỷ niệm trước lễ chính thức</t>
  </si>
  <si>
    <t>MONTHLY ATTENDANCE RECORD OF MAY, 2022</t>
  </si>
  <si>
    <t>BẢNG CHẤM CÔNG THÁNG 05 NĂM 2022</t>
  </si>
  <si>
    <t>UL/DS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</si>
</sst>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&quot;Tháng &quot;mm&quot; năm &quot;yyyy"/>
    <numFmt numFmtId="165" formatCode="_(* #,##0.0_);_(* \(#,##0.0\);_(* &quot;-&quot;??_);_(@_)"/>
    <numFmt numFmtId="166" formatCode="_(* #,##0_);_(* \(#,##0\);_(* &quot;-&quot;??_);_(@_)"/>
    <numFmt numFmtId="167" formatCode="dd"/>
    <numFmt numFmtId="168" formatCode="_(* #,##0.0_);_(* \(#,##0.0\);_(* &quot;-&quot;?_);_(@_)"/>
    <numFmt numFmtId="169" formatCode="_-* #,##0.00\ _₫_-;\-* #,##0.00\ _₫_-;_-* &quot;-&quot;??\ _₫_-;_-@_-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Calibri"/>
      <family val="2"/>
      <charset val="163"/>
    </font>
    <font>
      <b/>
      <sz val="14"/>
      <color theme="1"/>
      <name val="Calibri"/>
      <family val="2"/>
      <charset val="163"/>
    </font>
    <font>
      <i/>
      <sz val="10"/>
      <color theme="1"/>
      <name val="Times New Roman"/>
      <family val="1"/>
    </font>
    <font>
      <b/>
      <i/>
      <sz val="14"/>
      <color theme="1"/>
      <name val="Calibri"/>
      <family val="2"/>
      <charset val="163"/>
    </font>
    <font>
      <b/>
      <i/>
      <sz val="6"/>
      <color theme="0"/>
      <name val="Times New Roman"/>
      <family val="1"/>
    </font>
    <font>
      <i/>
      <sz val="8.5"/>
      <color rgb="FFFF0000"/>
      <name val="Calibri"/>
      <family val="2"/>
    </font>
    <font>
      <sz val="8.5"/>
      <color rgb="FFFF0000"/>
      <name val="Calibri"/>
      <family val="2"/>
      <charset val="163"/>
    </font>
    <font>
      <sz val="9.5"/>
      <color rgb="FFFF0000"/>
      <name val="Calibri"/>
      <family val="2"/>
      <charset val="163"/>
    </font>
    <font>
      <sz val="9.5"/>
      <color theme="1"/>
      <name val="Calibri"/>
      <family val="2"/>
      <charset val="163"/>
    </font>
    <font>
      <sz val="11"/>
      <color indexed="8"/>
      <name val="Calibri"/>
      <family val="2"/>
    </font>
    <font>
      <b/>
      <sz val="7"/>
      <color theme="1"/>
      <name val="Calibri"/>
      <family val="2"/>
      <charset val="163"/>
    </font>
    <font>
      <b/>
      <sz val="9.5"/>
      <color theme="1"/>
      <name val="Calibri"/>
      <family val="2"/>
      <charset val="163"/>
    </font>
    <font>
      <sz val="9"/>
      <color theme="1"/>
      <name val="Calibri"/>
      <family val="2"/>
      <scheme val="minor"/>
    </font>
    <font>
      <sz val="8.5"/>
      <color theme="1"/>
      <name val="Calibri"/>
      <family val="2"/>
      <charset val="163"/>
    </font>
    <font>
      <sz val="8"/>
      <color theme="1"/>
      <name val="Calibri"/>
      <family val="2"/>
      <charset val="163"/>
    </font>
    <font>
      <sz val="9.5"/>
      <name val="Calibri"/>
      <family val="2"/>
      <charset val="163"/>
    </font>
    <font>
      <sz val="10.5"/>
      <color rgb="FFFF0000"/>
      <name val="Calibri"/>
      <family val="2"/>
      <charset val="163"/>
    </font>
    <font>
      <sz val="10.5"/>
      <name val="Calibri"/>
      <family val="2"/>
      <charset val="163"/>
    </font>
    <font>
      <sz val="9"/>
      <name val="Calibri"/>
      <family val="2"/>
      <charset val="163"/>
    </font>
    <font>
      <sz val="11"/>
      <color theme="1"/>
      <name val="Calibri"/>
      <family val="2"/>
      <charset val="163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charset val="129"/>
      <scheme val="minor"/>
    </font>
    <font>
      <i/>
      <sz val="8.5"/>
      <color theme="1"/>
      <name val="Calibri"/>
      <family val="2"/>
    </font>
    <font>
      <sz val="9"/>
      <color rgb="FFFF0000"/>
      <name val="Calibri"/>
      <family val="2"/>
      <scheme val="minor"/>
    </font>
    <font>
      <sz val="10.5"/>
      <color rgb="FFFF0000"/>
      <name val="Calibri"/>
      <family val="2"/>
    </font>
    <font>
      <sz val="9"/>
      <color rgb="FFFF0000"/>
      <name val="Calibri"/>
      <family val="2"/>
    </font>
    <font>
      <b/>
      <sz val="9.5"/>
      <name val="Calibri"/>
      <family val="2"/>
      <charset val="163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0" fontId="21" fillId="0" borderId="0"/>
    <xf numFmtId="0" fontId="24" fillId="0" borderId="0"/>
    <xf numFmtId="0" fontId="21" fillId="0" borderId="0"/>
    <xf numFmtId="0" fontId="25" fillId="0" borderId="0"/>
    <xf numFmtId="0" fontId="1" fillId="0" borderId="0"/>
    <xf numFmtId="169" fontId="1" fillId="0" borderId="0" applyFont="0" applyFill="0" applyBorder="0" applyAlignment="0" applyProtection="0"/>
    <xf numFmtId="43" fontId="24" fillId="0" borderId="0" applyFont="0" applyFill="0" applyBorder="0" applyAlignment="0" applyProtection="0"/>
  </cellStyleXfs>
  <cellXfs count="163">
    <xf numFmtId="0" fontId="0" fillId="0" borderId="0" xfId="0"/>
    <xf numFmtId="0" fontId="3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vertical="center"/>
    </xf>
    <xf numFmtId="0" fontId="3" fillId="0" borderId="0" xfId="1" applyNumberFormat="1" applyFont="1" applyFill="1" applyAlignment="1">
      <alignment vertical="center"/>
    </xf>
    <xf numFmtId="0" fontId="3" fillId="2" borderId="0" xfId="1" applyNumberFormat="1" applyFont="1" applyFill="1" applyAlignment="1">
      <alignment vertical="center"/>
    </xf>
    <xf numFmtId="0" fontId="2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horizontal="left" vertical="center"/>
    </xf>
    <xf numFmtId="0" fontId="5" fillId="0" borderId="0" xfId="1" applyFont="1" applyFill="1" applyAlignment="1">
      <alignment vertical="center"/>
    </xf>
    <xf numFmtId="164" fontId="6" fillId="0" borderId="0" xfId="1" applyNumberFormat="1" applyFont="1" applyFill="1" applyAlignment="1">
      <alignment vertical="center"/>
    </xf>
    <xf numFmtId="0" fontId="5" fillId="0" borderId="0" xfId="1" applyNumberFormat="1" applyFont="1" applyFill="1" applyAlignment="1">
      <alignment vertical="center"/>
    </xf>
    <xf numFmtId="0" fontId="5" fillId="2" borderId="0" xfId="1" applyNumberFormat="1" applyFont="1" applyFill="1" applyAlignment="1">
      <alignment vertical="center"/>
    </xf>
    <xf numFmtId="16" fontId="5" fillId="0" borderId="0" xfId="1" applyNumberFormat="1" applyFont="1" applyFill="1" applyAlignment="1">
      <alignment vertical="center"/>
    </xf>
    <xf numFmtId="0" fontId="7" fillId="0" borderId="0" xfId="1" applyFont="1" applyFill="1" applyAlignment="1">
      <alignment horizontal="left" vertical="center"/>
    </xf>
    <xf numFmtId="0" fontId="7" fillId="0" borderId="0" xfId="1" applyFont="1" applyFill="1" applyAlignment="1">
      <alignment vertical="center"/>
    </xf>
    <xf numFmtId="164" fontId="7" fillId="0" borderId="0" xfId="1" applyNumberFormat="1" applyFont="1" applyFill="1" applyAlignment="1">
      <alignment vertical="center"/>
    </xf>
    <xf numFmtId="0" fontId="7" fillId="0" borderId="0" xfId="1" applyNumberFormat="1" applyFont="1" applyFill="1" applyAlignment="1">
      <alignment vertical="center"/>
    </xf>
    <xf numFmtId="0" fontId="7" fillId="2" borderId="0" xfId="1" applyNumberFormat="1" applyFont="1" applyFill="1" applyAlignment="1">
      <alignment vertical="center"/>
    </xf>
    <xf numFmtId="0" fontId="7" fillId="3" borderId="0" xfId="1" applyNumberFormat="1" applyFont="1" applyFill="1" applyAlignment="1">
      <alignment vertical="center"/>
    </xf>
    <xf numFmtId="0" fontId="7" fillId="0" borderId="0" xfId="1" applyNumberFormat="1" applyFont="1" applyFill="1" applyAlignment="1">
      <alignment horizontal="left" vertical="center"/>
    </xf>
    <xf numFmtId="0" fontId="7" fillId="3" borderId="0" xfId="1" applyFont="1" applyFill="1" applyAlignment="1">
      <alignment horizontal="left" vertical="center"/>
    </xf>
    <xf numFmtId="0" fontId="7" fillId="3" borderId="0" xfId="1" applyFont="1" applyFill="1" applyAlignment="1">
      <alignment vertical="center"/>
    </xf>
    <xf numFmtId="0" fontId="9" fillId="0" borderId="0" xfId="1" applyFont="1" applyFill="1" applyAlignment="1">
      <alignment horizontal="left" vertical="center"/>
    </xf>
    <xf numFmtId="165" fontId="12" fillId="0" borderId="2" xfId="2" applyNumberFormat="1" applyFont="1" applyFill="1" applyBorder="1" applyAlignment="1">
      <alignment horizontal="center" vertical="center" wrapText="1"/>
    </xf>
    <xf numFmtId="166" fontId="10" fillId="0" borderId="0" xfId="2" applyNumberFormat="1" applyFont="1" applyFill="1" applyAlignment="1">
      <alignment horizontal="center" vertical="center"/>
    </xf>
    <xf numFmtId="0" fontId="13" fillId="0" borderId="3" xfId="1" applyFont="1" applyFill="1" applyBorder="1" applyAlignment="1">
      <alignment horizontal="center" vertical="center"/>
    </xf>
    <xf numFmtId="165" fontId="13" fillId="0" borderId="6" xfId="2" applyNumberFormat="1" applyFont="1" applyFill="1" applyBorder="1" applyAlignment="1">
      <alignment vertical="center"/>
    </xf>
    <xf numFmtId="165" fontId="13" fillId="0" borderId="5" xfId="2" applyNumberFormat="1" applyFont="1" applyFill="1" applyBorder="1" applyAlignment="1">
      <alignment vertical="center"/>
    </xf>
    <xf numFmtId="165" fontId="13" fillId="0" borderId="6" xfId="2" applyNumberFormat="1" applyFont="1" applyFill="1" applyBorder="1" applyAlignment="1">
      <alignment horizontal="center" vertical="center" wrapText="1"/>
    </xf>
    <xf numFmtId="165" fontId="13" fillId="0" borderId="5" xfId="2" applyNumberFormat="1" applyFont="1" applyFill="1" applyBorder="1" applyAlignment="1">
      <alignment horizontal="center" vertical="center" wrapText="1"/>
    </xf>
    <xf numFmtId="0" fontId="13" fillId="0" borderId="0" xfId="1" applyFont="1" applyFill="1" applyAlignment="1">
      <alignment vertical="center"/>
    </xf>
    <xf numFmtId="0" fontId="13" fillId="0" borderId="2" xfId="1" applyFont="1" applyFill="1" applyBorder="1" applyAlignment="1">
      <alignment horizontal="center" vertical="center"/>
    </xf>
    <xf numFmtId="0" fontId="13" fillId="0" borderId="7" xfId="1" applyFont="1" applyFill="1" applyBorder="1" applyAlignment="1">
      <alignment vertical="center"/>
    </xf>
    <xf numFmtId="0" fontId="13" fillId="0" borderId="8" xfId="1" applyFont="1" applyFill="1" applyBorder="1" applyAlignment="1">
      <alignment vertical="center"/>
    </xf>
    <xf numFmtId="0" fontId="14" fillId="0" borderId="3" xfId="1" applyNumberFormat="1" applyFont="1" applyFill="1" applyBorder="1" applyAlignment="1">
      <alignment horizontal="center" vertical="center" shrinkToFit="1"/>
    </xf>
    <xf numFmtId="165" fontId="12" fillId="4" borderId="2" xfId="2" applyNumberFormat="1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165" fontId="12" fillId="0" borderId="2" xfId="2" applyNumberFormat="1" applyFont="1" applyFill="1" applyBorder="1" applyAlignment="1">
      <alignment horizontal="center" vertical="center"/>
    </xf>
    <xf numFmtId="165" fontId="12" fillId="5" borderId="3" xfId="2" applyNumberFormat="1" applyFont="1" applyFill="1" applyBorder="1" applyAlignment="1">
      <alignment horizontal="center" vertical="center"/>
    </xf>
    <xf numFmtId="165" fontId="12" fillId="6" borderId="2" xfId="2" applyNumberFormat="1" applyFont="1" applyFill="1" applyBorder="1" applyAlignment="1">
      <alignment vertical="center"/>
    </xf>
    <xf numFmtId="165" fontId="12" fillId="5" borderId="3" xfId="2" applyNumberFormat="1" applyFont="1" applyFill="1" applyBorder="1" applyAlignment="1">
      <alignment horizontal="center" vertical="center" wrapText="1"/>
    </xf>
    <xf numFmtId="165" fontId="12" fillId="7" borderId="3" xfId="2" applyNumberFormat="1" applyFont="1" applyFill="1" applyBorder="1" applyAlignment="1">
      <alignment horizontal="center" vertical="center" wrapText="1"/>
    </xf>
    <xf numFmtId="165" fontId="2" fillId="0" borderId="0" xfId="2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left" vertical="center"/>
    </xf>
    <xf numFmtId="9" fontId="2" fillId="0" borderId="0" xfId="1" applyNumberFormat="1" applyFont="1" applyFill="1" applyAlignment="1">
      <alignment horizontal="center" vertical="center"/>
    </xf>
    <xf numFmtId="0" fontId="2" fillId="0" borderId="0" xfId="1" applyNumberFormat="1" applyFont="1" applyFill="1" applyAlignment="1">
      <alignment horizontal="center" vertical="center"/>
    </xf>
    <xf numFmtId="165" fontId="2" fillId="0" borderId="0" xfId="2" applyNumberFormat="1" applyFont="1" applyFill="1" applyAlignment="1">
      <alignment vertical="center"/>
    </xf>
    <xf numFmtId="0" fontId="26" fillId="0" borderId="0" xfId="1" applyNumberFormat="1" applyFont="1" applyFill="1" applyAlignment="1">
      <alignment vertical="center"/>
    </xf>
    <xf numFmtId="16" fontId="26" fillId="0" borderId="0" xfId="1" applyNumberFormat="1" applyFont="1" applyFill="1" applyAlignment="1">
      <alignment vertical="center"/>
    </xf>
    <xf numFmtId="165" fontId="12" fillId="4" borderId="2" xfId="2" applyNumberFormat="1" applyFont="1" applyFill="1" applyBorder="1" applyAlignment="1">
      <alignment horizontal="center" vertical="center"/>
    </xf>
    <xf numFmtId="168" fontId="2" fillId="0" borderId="0" xfId="1" applyNumberFormat="1" applyFont="1" applyFill="1" applyAlignment="1">
      <alignment vertical="center"/>
    </xf>
    <xf numFmtId="43" fontId="2" fillId="0" borderId="0" xfId="1" applyNumberFormat="1" applyFont="1" applyFill="1" applyAlignment="1">
      <alignment vertical="center"/>
    </xf>
    <xf numFmtId="0" fontId="3" fillId="0" borderId="0" xfId="1" applyNumberFormat="1" applyFont="1" applyFill="1" applyAlignment="1">
      <alignment horizontal="center" vertical="center"/>
    </xf>
    <xf numFmtId="0" fontId="5" fillId="0" borderId="0" xfId="1" applyNumberFormat="1" applyFont="1" applyFill="1" applyAlignment="1">
      <alignment horizontal="center" vertical="center"/>
    </xf>
    <xf numFmtId="0" fontId="7" fillId="0" borderId="0" xfId="1" applyNumberFormat="1" applyFont="1" applyFill="1" applyAlignment="1">
      <alignment horizontal="center" vertical="center"/>
    </xf>
    <xf numFmtId="165" fontId="13" fillId="0" borderId="4" xfId="2" applyNumberFormat="1" applyFont="1" applyFill="1" applyBorder="1" applyAlignment="1">
      <alignment horizontal="center" vertical="center" wrapText="1"/>
    </xf>
    <xf numFmtId="165" fontId="13" fillId="0" borderId="7" xfId="2" applyNumberFormat="1" applyFont="1" applyFill="1" applyBorder="1" applyAlignment="1">
      <alignment horizontal="center" vertical="center" wrapText="1"/>
    </xf>
    <xf numFmtId="165" fontId="12" fillId="0" borderId="1" xfId="2" applyNumberFormat="1" applyFont="1" applyFill="1" applyBorder="1" applyAlignment="1">
      <alignment horizontal="center" vertical="center" wrapText="1"/>
    </xf>
    <xf numFmtId="166" fontId="10" fillId="0" borderId="1" xfId="2" applyNumberFormat="1" applyFont="1" applyFill="1" applyBorder="1" applyAlignment="1">
      <alignment horizontal="center" vertical="center"/>
    </xf>
    <xf numFmtId="0" fontId="17" fillId="2" borderId="22" xfId="1" applyNumberFormat="1" applyFont="1" applyFill="1" applyBorder="1" applyAlignment="1">
      <alignment horizontal="center" vertical="center" shrinkToFit="1"/>
    </xf>
    <xf numFmtId="165" fontId="18" fillId="0" borderId="22" xfId="2" applyNumberFormat="1" applyFont="1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10" fillId="0" borderId="0" xfId="1" applyFont="1" applyFill="1" applyAlignment="1">
      <alignment horizontal="center" vertical="center"/>
    </xf>
    <xf numFmtId="0" fontId="14" fillId="2" borderId="3" xfId="1" applyNumberFormat="1" applyFont="1" applyFill="1" applyBorder="1" applyAlignment="1">
      <alignment horizontal="center" vertical="center" shrinkToFit="1"/>
    </xf>
    <xf numFmtId="0" fontId="10" fillId="0" borderId="0" xfId="1" applyFont="1" applyFill="1" applyAlignment="1">
      <alignment vertical="center"/>
    </xf>
    <xf numFmtId="9" fontId="10" fillId="0" borderId="12" xfId="1" applyNumberFormat="1" applyFont="1" applyFill="1" applyBorder="1" applyAlignment="1">
      <alignment horizontal="center" vertical="center"/>
    </xf>
    <xf numFmtId="9" fontId="10" fillId="0" borderId="14" xfId="1" applyNumberFormat="1" applyFont="1" applyFill="1" applyBorder="1" applyAlignment="1">
      <alignment horizontal="center" vertical="center"/>
    </xf>
    <xf numFmtId="9" fontId="10" fillId="0" borderId="15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Alignment="1">
      <alignment vertical="center"/>
    </xf>
    <xf numFmtId="167" fontId="13" fillId="2" borderId="3" xfId="1" applyNumberFormat="1" applyFont="1" applyFill="1" applyBorder="1" applyAlignment="1">
      <alignment horizontal="center" vertical="center"/>
    </xf>
    <xf numFmtId="0" fontId="7" fillId="3" borderId="0" xfId="1" applyNumberFormat="1" applyFont="1" applyFill="1" applyAlignment="1">
      <alignment horizontal="left" vertical="center"/>
    </xf>
    <xf numFmtId="9" fontId="7" fillId="3" borderId="0" xfId="1" applyNumberFormat="1" applyFont="1" applyFill="1" applyAlignment="1">
      <alignment horizontal="left" vertical="center"/>
    </xf>
    <xf numFmtId="0" fontId="8" fillId="0" borderId="0" xfId="1" applyFont="1" applyFill="1" applyAlignment="1">
      <alignment horizontal="left" vertical="center"/>
    </xf>
    <xf numFmtId="0" fontId="14" fillId="0" borderId="16" xfId="1" applyNumberFormat="1" applyFont="1" applyFill="1" applyBorder="1" applyAlignment="1">
      <alignment horizontal="center" vertical="center" shrinkToFit="1"/>
    </xf>
    <xf numFmtId="0" fontId="14" fillId="0" borderId="17" xfId="1" applyNumberFormat="1" applyFont="1" applyFill="1" applyBorder="1" applyAlignment="1">
      <alignment horizontal="center" vertical="center" shrinkToFit="1"/>
    </xf>
    <xf numFmtId="0" fontId="14" fillId="0" borderId="18" xfId="1" applyNumberFormat="1" applyFont="1" applyFill="1" applyBorder="1" applyAlignment="1">
      <alignment horizontal="center" vertical="center" shrinkToFit="1"/>
    </xf>
    <xf numFmtId="0" fontId="14" fillId="0" borderId="3" xfId="1" applyNumberFormat="1" applyFont="1" applyFill="1" applyBorder="1" applyAlignment="1">
      <alignment horizontal="center" vertical="center" wrapText="1" shrinkToFit="1"/>
    </xf>
    <xf numFmtId="0" fontId="14" fillId="0" borderId="16" xfId="1" applyNumberFormat="1" applyFont="1" applyFill="1" applyBorder="1" applyAlignment="1">
      <alignment horizontal="center" vertical="center" wrapText="1" shrinkToFit="1"/>
    </xf>
    <xf numFmtId="0" fontId="14" fillId="0" borderId="17" xfId="1" applyNumberFormat="1" applyFont="1" applyFill="1" applyBorder="1" applyAlignment="1">
      <alignment horizontal="center" vertical="center" wrapText="1" shrinkToFit="1"/>
    </xf>
    <xf numFmtId="0" fontId="14" fillId="0" borderId="18" xfId="1" applyNumberFormat="1" applyFont="1" applyFill="1" applyBorder="1" applyAlignment="1">
      <alignment horizontal="center" vertical="center" wrapText="1" shrinkToFit="1"/>
    </xf>
    <xf numFmtId="0" fontId="10" fillId="0" borderId="3" xfId="1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 wrapText="1"/>
    </xf>
    <xf numFmtId="165" fontId="13" fillId="0" borderId="4" xfId="2" applyNumberFormat="1" applyFont="1" applyFill="1" applyBorder="1" applyAlignment="1">
      <alignment horizontal="center" vertical="center"/>
    </xf>
    <xf numFmtId="165" fontId="13" fillId="0" borderId="6" xfId="2" applyNumberFormat="1" applyFont="1" applyFill="1" applyBorder="1" applyAlignment="1">
      <alignment horizontal="center" vertical="center"/>
    </xf>
    <xf numFmtId="0" fontId="27" fillId="0" borderId="0" xfId="1" applyNumberFormat="1" applyFont="1" applyFill="1" applyBorder="1" applyAlignment="1">
      <alignment horizontal="left" vertical="center" wrapText="1" shrinkToFit="1"/>
    </xf>
    <xf numFmtId="0" fontId="29" fillId="0" borderId="0" xfId="1" applyFont="1" applyFill="1" applyAlignment="1">
      <alignment vertical="center"/>
    </xf>
    <xf numFmtId="0" fontId="29" fillId="0" borderId="0" xfId="1" applyFont="1" applyFill="1" applyAlignment="1">
      <alignment vertical="center" wrapText="1"/>
    </xf>
    <xf numFmtId="0" fontId="28" fillId="0" borderId="0" xfId="1" applyNumberFormat="1" applyFont="1" applyFill="1" applyBorder="1" applyAlignment="1">
      <alignment horizontal="left" vertical="center" wrapText="1"/>
    </xf>
    <xf numFmtId="2" fontId="2" fillId="0" borderId="0" xfId="1" applyNumberFormat="1" applyFont="1" applyFill="1" applyAlignment="1">
      <alignment vertical="center"/>
    </xf>
    <xf numFmtId="0" fontId="13" fillId="0" borderId="3" xfId="1" applyFont="1" applyFill="1" applyBorder="1" applyAlignment="1">
      <alignment horizontal="center" vertical="center" wrapText="1"/>
    </xf>
    <xf numFmtId="0" fontId="10" fillId="0" borderId="0" xfId="1" applyFont="1" applyFill="1" applyAlignment="1">
      <alignment vertical="center"/>
    </xf>
    <xf numFmtId="9" fontId="10" fillId="0" borderId="12" xfId="1" applyNumberFormat="1" applyFont="1" applyFill="1" applyBorder="1" applyAlignment="1">
      <alignment horizontal="center" vertical="center"/>
    </xf>
    <xf numFmtId="9" fontId="10" fillId="0" borderId="14" xfId="1" applyNumberFormat="1" applyFont="1" applyFill="1" applyBorder="1" applyAlignment="1">
      <alignment horizontal="center" vertical="center"/>
    </xf>
    <xf numFmtId="9" fontId="10" fillId="0" borderId="15" xfId="1" applyNumberFormat="1" applyFont="1" applyFill="1" applyBorder="1" applyAlignment="1">
      <alignment horizontal="center" vertical="center"/>
    </xf>
    <xf numFmtId="0" fontId="19" fillId="0" borderId="0" xfId="1" applyFont="1" applyFill="1" applyAlignment="1">
      <alignment vertical="center"/>
    </xf>
    <xf numFmtId="0" fontId="30" fillId="0" borderId="22" xfId="1" applyFont="1" applyFill="1" applyBorder="1" applyAlignment="1">
      <alignment vertical="center"/>
    </xf>
    <xf numFmtId="0" fontId="17" fillId="2" borderId="22" xfId="1" applyNumberFormat="1" applyFont="1" applyFill="1" applyBorder="1" applyAlignment="1">
      <alignment horizontal="center" vertical="center"/>
    </xf>
    <xf numFmtId="0" fontId="30" fillId="2" borderId="22" xfId="1" applyNumberFormat="1" applyFont="1" applyFill="1" applyBorder="1" applyAlignment="1">
      <alignment horizontal="center" vertical="center"/>
    </xf>
    <xf numFmtId="0" fontId="20" fillId="2" borderId="22" xfId="1" applyFont="1" applyFill="1" applyBorder="1" applyAlignment="1">
      <alignment horizontal="center" vertical="center" shrinkToFit="1"/>
    </xf>
    <xf numFmtId="0" fontId="17" fillId="2" borderId="22" xfId="1" applyFont="1" applyFill="1" applyBorder="1" applyAlignment="1">
      <alignment vertical="center" shrinkToFit="1"/>
    </xf>
    <xf numFmtId="165" fontId="19" fillId="0" borderId="22" xfId="2" applyNumberFormat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7" fillId="0" borderId="22" xfId="1" applyFont="1" applyFill="1" applyBorder="1" applyAlignment="1">
      <alignment horizontal="center" vertical="center"/>
    </xf>
    <xf numFmtId="0" fontId="17" fillId="2" borderId="22" xfId="1" applyFont="1" applyFill="1" applyBorder="1" applyAlignment="1">
      <alignment horizontal="center" vertical="center"/>
    </xf>
    <xf numFmtId="0" fontId="17" fillId="2" borderId="22" xfId="1" applyFont="1" applyFill="1" applyBorder="1" applyAlignment="1"/>
    <xf numFmtId="165" fontId="19" fillId="0" borderId="3" xfId="2" applyNumberFormat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9" fillId="0" borderId="0" xfId="1" applyNumberFormat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165" fontId="10" fillId="0" borderId="9" xfId="2" applyNumberFormat="1" applyFont="1" applyFill="1" applyBorder="1" applyAlignment="1">
      <alignment horizontal="center" vertical="center"/>
    </xf>
    <xf numFmtId="165" fontId="10" fillId="0" borderId="10" xfId="2" applyNumberFormat="1" applyFont="1" applyFill="1" applyBorder="1" applyAlignment="1">
      <alignment horizontal="center" vertical="center"/>
    </xf>
    <xf numFmtId="165" fontId="10" fillId="0" borderId="2" xfId="2" applyNumberFormat="1" applyFont="1" applyFill="1" applyBorder="1" applyAlignment="1">
      <alignment horizontal="center" vertical="center"/>
    </xf>
    <xf numFmtId="165" fontId="10" fillId="6" borderId="9" xfId="2" applyNumberFormat="1" applyFont="1" applyFill="1" applyBorder="1" applyAlignment="1">
      <alignment horizontal="center" vertical="center"/>
    </xf>
    <xf numFmtId="165" fontId="10" fillId="6" borderId="10" xfId="2" applyNumberFormat="1" applyFont="1" applyFill="1" applyBorder="1" applyAlignment="1">
      <alignment horizontal="center" vertical="center"/>
    </xf>
    <xf numFmtId="165" fontId="10" fillId="6" borderId="2" xfId="2" applyNumberFormat="1" applyFont="1" applyFill="1" applyBorder="1" applyAlignment="1">
      <alignment horizontal="center" vertical="center"/>
    </xf>
    <xf numFmtId="165" fontId="10" fillId="0" borderId="9" xfId="1" applyNumberFormat="1" applyFont="1" applyFill="1" applyBorder="1" applyAlignment="1">
      <alignment horizontal="center" vertical="center"/>
    </xf>
    <xf numFmtId="165" fontId="10" fillId="0" borderId="10" xfId="1" applyNumberFormat="1" applyFont="1" applyFill="1" applyBorder="1" applyAlignment="1">
      <alignment horizontal="center" vertical="center"/>
    </xf>
    <xf numFmtId="165" fontId="10" fillId="0" borderId="2" xfId="1" applyNumberFormat="1" applyFont="1" applyFill="1" applyBorder="1" applyAlignment="1">
      <alignment horizontal="center" vertical="center"/>
    </xf>
    <xf numFmtId="165" fontId="10" fillId="5" borderId="9" xfId="2" applyNumberFormat="1" applyFont="1" applyFill="1" applyBorder="1" applyAlignment="1">
      <alignment horizontal="center" vertical="center"/>
    </xf>
    <xf numFmtId="165" fontId="10" fillId="5" borderId="10" xfId="2" applyNumberFormat="1" applyFont="1" applyFill="1" applyBorder="1" applyAlignment="1">
      <alignment horizontal="center" vertical="center"/>
    </xf>
    <xf numFmtId="165" fontId="10" fillId="5" borderId="2" xfId="2" applyNumberFormat="1" applyFont="1" applyFill="1" applyBorder="1" applyAlignment="1">
      <alignment horizontal="center" vertical="center"/>
    </xf>
    <xf numFmtId="165" fontId="10" fillId="0" borderId="3" xfId="1" applyNumberFormat="1" applyFont="1" applyBorder="1" applyAlignment="1">
      <alignment horizontal="center" vertical="center"/>
    </xf>
    <xf numFmtId="165" fontId="10" fillId="0" borderId="3" xfId="1" applyNumberFormat="1" applyFont="1" applyFill="1" applyBorder="1" applyAlignment="1">
      <alignment horizontal="center" vertical="center"/>
    </xf>
    <xf numFmtId="165" fontId="10" fillId="0" borderId="9" xfId="1" applyNumberFormat="1" applyFont="1" applyFill="1" applyBorder="1" applyAlignment="1">
      <alignment horizontal="center" vertical="center" wrapText="1"/>
    </xf>
    <xf numFmtId="165" fontId="10" fillId="0" borderId="10" xfId="1" applyNumberFormat="1" applyFont="1" applyFill="1" applyBorder="1" applyAlignment="1">
      <alignment horizontal="center" vertical="center" wrapText="1"/>
    </xf>
    <xf numFmtId="165" fontId="10" fillId="0" borderId="2" xfId="1" applyNumberFormat="1" applyFont="1" applyFill="1" applyBorder="1" applyAlignment="1">
      <alignment horizontal="center" vertical="center" wrapText="1"/>
    </xf>
    <xf numFmtId="0" fontId="10" fillId="0" borderId="11" xfId="1" applyFont="1" applyFill="1" applyBorder="1" applyAlignment="1">
      <alignment horizontal="center" vertical="center" wrapText="1"/>
    </xf>
    <xf numFmtId="0" fontId="10" fillId="0" borderId="13" xfId="1" applyFont="1" applyFill="1" applyBorder="1" applyAlignment="1">
      <alignment horizontal="center" vertical="center" wrapText="1"/>
    </xf>
    <xf numFmtId="165" fontId="10" fillId="7" borderId="9" xfId="2" applyNumberFormat="1" applyFont="1" applyFill="1" applyBorder="1" applyAlignment="1">
      <alignment horizontal="center" vertical="center"/>
    </xf>
    <xf numFmtId="165" fontId="10" fillId="7" borderId="10" xfId="2" applyNumberFormat="1" applyFont="1" applyFill="1" applyBorder="1" applyAlignment="1">
      <alignment horizontal="center" vertical="center"/>
    </xf>
    <xf numFmtId="165" fontId="10" fillId="7" borderId="2" xfId="2" applyNumberFormat="1" applyFont="1" applyFill="1" applyBorder="1" applyAlignment="1">
      <alignment horizontal="center" vertical="center"/>
    </xf>
    <xf numFmtId="165" fontId="10" fillId="0" borderId="9" xfId="2" applyNumberFormat="1" applyFont="1" applyFill="1" applyBorder="1" applyAlignment="1">
      <alignment horizontal="left" vertical="center"/>
    </xf>
    <xf numFmtId="165" fontId="10" fillId="0" borderId="10" xfId="2" applyNumberFormat="1" applyFont="1" applyFill="1" applyBorder="1" applyAlignment="1">
      <alignment horizontal="left" vertical="center"/>
    </xf>
    <xf numFmtId="165" fontId="10" fillId="0" borderId="2" xfId="2" applyNumberFormat="1" applyFont="1" applyFill="1" applyBorder="1" applyAlignment="1">
      <alignment horizontal="left" vertical="center"/>
    </xf>
    <xf numFmtId="0" fontId="10" fillId="0" borderId="9" xfId="1" applyFont="1" applyFill="1" applyBorder="1" applyAlignment="1">
      <alignment horizontal="center" vertical="center"/>
    </xf>
    <xf numFmtId="0" fontId="10" fillId="0" borderId="10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6" fillId="0" borderId="4" xfId="1" applyFont="1" applyFill="1" applyBorder="1" applyAlignment="1">
      <alignment horizontal="center" vertical="center" wrapText="1"/>
    </xf>
    <xf numFmtId="0" fontId="16" fillId="0" borderId="6" xfId="1" applyFont="1" applyFill="1" applyBorder="1" applyAlignment="1">
      <alignment horizontal="center" vertical="center" wrapText="1"/>
    </xf>
    <xf numFmtId="0" fontId="15" fillId="0" borderId="9" xfId="1" applyFont="1" applyFill="1" applyBorder="1" applyAlignment="1">
      <alignment horizontal="center" vertical="center" wrapText="1" shrinkToFit="1"/>
    </xf>
    <xf numFmtId="0" fontId="15" fillId="0" borderId="10" xfId="1" applyFont="1" applyFill="1" applyBorder="1" applyAlignment="1">
      <alignment horizontal="center" vertical="center" wrapText="1" shrinkToFit="1"/>
    </xf>
    <xf numFmtId="0" fontId="15" fillId="0" borderId="2" xfId="1" applyFont="1" applyFill="1" applyBorder="1" applyAlignment="1">
      <alignment horizontal="center" vertical="center" wrapText="1" shrinkToFit="1"/>
    </xf>
    <xf numFmtId="14" fontId="10" fillId="0" borderId="9" xfId="1" applyNumberFormat="1" applyFont="1" applyFill="1" applyBorder="1" applyAlignment="1">
      <alignment horizontal="center" vertical="center" wrapText="1"/>
    </xf>
    <xf numFmtId="14" fontId="10" fillId="0" borderId="10" xfId="1" applyNumberFormat="1" applyFont="1" applyFill="1" applyBorder="1" applyAlignment="1">
      <alignment horizontal="center" vertical="center" wrapText="1"/>
    </xf>
    <xf numFmtId="14" fontId="10" fillId="0" borderId="2" xfId="1" applyNumberFormat="1" applyFont="1" applyFill="1" applyBorder="1" applyAlignment="1">
      <alignment horizontal="center" vertical="center" wrapText="1"/>
    </xf>
    <xf numFmtId="0" fontId="10" fillId="0" borderId="9" xfId="1" applyFont="1" applyFill="1" applyBorder="1" applyAlignment="1">
      <alignment horizontal="center" vertical="center" wrapText="1"/>
    </xf>
    <xf numFmtId="0" fontId="10" fillId="0" borderId="10" xfId="1" applyFont="1" applyFill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center" vertical="center" wrapText="1"/>
    </xf>
    <xf numFmtId="0" fontId="30" fillId="0" borderId="19" xfId="1" applyFont="1" applyFill="1" applyBorder="1" applyAlignment="1">
      <alignment horizontal="center" vertical="center"/>
    </xf>
    <xf numFmtId="0" fontId="30" fillId="0" borderId="20" xfId="1" applyFont="1" applyFill="1" applyBorder="1" applyAlignment="1">
      <alignment horizontal="center" vertical="center"/>
    </xf>
    <xf numFmtId="0" fontId="30" fillId="0" borderId="21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9" fillId="0" borderId="0" xfId="1" applyFont="1" applyFill="1" applyAlignment="1">
      <alignment horizontal="left" vertical="center" wrapText="1"/>
    </xf>
    <xf numFmtId="0" fontId="9" fillId="0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 wrapText="1"/>
    </xf>
    <xf numFmtId="0" fontId="13" fillId="0" borderId="4" xfId="1" applyFont="1" applyFill="1" applyBorder="1" applyAlignment="1">
      <alignment horizontal="center" vertical="center"/>
    </xf>
    <xf numFmtId="0" fontId="13" fillId="0" borderId="5" xfId="1" applyFont="1" applyFill="1" applyBorder="1" applyAlignment="1">
      <alignment horizontal="center" vertical="center"/>
    </xf>
    <xf numFmtId="165" fontId="13" fillId="0" borderId="4" xfId="2" applyNumberFormat="1" applyFont="1" applyFill="1" applyBorder="1" applyAlignment="1">
      <alignment horizontal="center" vertical="center"/>
    </xf>
    <xf numFmtId="165" fontId="13" fillId="0" borderId="6" xfId="2" applyNumberFormat="1" applyFont="1" applyFill="1" applyBorder="1" applyAlignment="1">
      <alignment horizontal="center" vertical="center"/>
    </xf>
    <xf numFmtId="165" fontId="13" fillId="0" borderId="5" xfId="2" applyNumberFormat="1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 wrapText="1"/>
    </xf>
    <xf numFmtId="14" fontId="2" fillId="0" borderId="0" xfId="1" applyNumberFormat="1" applyFont="1" applyFill="1" applyAlignment="1">
      <alignment vertical="center"/>
    </xf>
    <xf numFmtId="0" fontId="2" fillId="0" borderId="0" xfId="1" applyNumberFormat="1" applyFont="1" applyFill="1" applyAlignment="1">
      <alignment horizontal="left" vertical="center"/>
    </xf>
  </cellXfs>
  <cellStyles count="11">
    <cellStyle name="Comma 10 2" xfId="2"/>
    <cellStyle name="Comma 2" xfId="9"/>
    <cellStyle name="Comma 3" xfId="10"/>
    <cellStyle name="Normal" xfId="0" builtinId="0"/>
    <cellStyle name="Normal 2" xfId="7"/>
    <cellStyle name="Normal 2 2" xfId="8"/>
    <cellStyle name="Normal 2 2 13" xfId="3"/>
    <cellStyle name="Normal 3 2" xfId="6"/>
    <cellStyle name="Normal 3 3" xfId="5"/>
    <cellStyle name="Normal 3 4" xfId="4"/>
    <cellStyle name="Normal 70" xfId="1"/>
  </cellStyles>
  <dxfs count="1418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CM588"/>
  <sheetViews>
    <sheetView showGridLines="0" tabSelected="1" zoomScaleNormal="100" zoomScaleSheetLayoutView="85" workbookViewId="0">
      <pane xSplit="7" ySplit="16" topLeftCell="H17" activePane="bottomRight" state="frozen"/>
      <selection pane="topRight" activeCell="H1" sqref="H1"/>
      <selection pane="bottomLeft" activeCell="A17" sqref="A17"/>
      <selection pane="bottomRight" activeCell="N20" sqref="N20"/>
    </sheetView>
  </sheetViews>
  <sheetFormatPr defaultColWidth="9.140625" defaultRowHeight="14.25"/>
  <cols>
    <col min="1" max="1" width="12.140625" style="61" customWidth="1"/>
    <col min="2" max="2" width="10.140625" style="5" customWidth="1"/>
    <col min="3" max="3" width="18.7109375" style="43" customWidth="1"/>
    <col min="4" max="4" width="13" style="43" customWidth="1"/>
    <col min="5" max="5" width="11.140625" style="61" customWidth="1"/>
    <col min="6" max="6" width="6.140625" style="61" customWidth="1"/>
    <col min="7" max="7" width="5.28515625" style="44" customWidth="1"/>
    <col min="8" max="8" width="5.85546875" style="45" customWidth="1"/>
    <col min="9" max="9" width="7" style="45" customWidth="1"/>
    <col min="10" max="10" width="6.7109375" style="45" customWidth="1"/>
    <col min="11" max="11" width="6.5703125" style="45" customWidth="1"/>
    <col min="12" max="12" width="6" style="45" customWidth="1"/>
    <col min="13" max="13" width="6.7109375" style="45" customWidth="1"/>
    <col min="14" max="15" width="6.28515625" style="45" customWidth="1"/>
    <col min="16" max="16" width="6.7109375" style="45" customWidth="1"/>
    <col min="17" max="22" width="5.85546875" style="45" customWidth="1"/>
    <col min="23" max="23" width="7" style="45" customWidth="1"/>
    <col min="24" max="24" width="5.85546875" style="45" customWidth="1"/>
    <col min="25" max="25" width="6" style="45" customWidth="1"/>
    <col min="26" max="26" width="5.85546875" style="45" customWidth="1"/>
    <col min="27" max="27" width="6.7109375" style="45" customWidth="1"/>
    <col min="28" max="28" width="5.85546875" style="45" customWidth="1"/>
    <col min="29" max="29" width="6.28515625" style="45" customWidth="1"/>
    <col min="30" max="30" width="6.5703125" style="45" customWidth="1"/>
    <col min="31" max="31" width="5.5703125" style="45" customWidth="1"/>
    <col min="32" max="32" width="6.42578125" style="45" customWidth="1"/>
    <col min="33" max="38" width="7" style="45" customWidth="1"/>
    <col min="39" max="39" width="6.85546875" style="42" customWidth="1"/>
    <col min="40" max="40" width="7.42578125" style="42" customWidth="1"/>
    <col min="41" max="41" width="6.85546875" style="42" customWidth="1"/>
    <col min="42" max="42" width="8" style="42" customWidth="1"/>
    <col min="43" max="43" width="8.5703125" style="42" customWidth="1"/>
    <col min="44" max="44" width="8.28515625" style="42" customWidth="1"/>
    <col min="45" max="45" width="8.5703125" style="42" customWidth="1"/>
    <col min="46" max="46" width="10.42578125" style="42" customWidth="1"/>
    <col min="47" max="47" width="8.28515625" style="42" customWidth="1"/>
    <col min="48" max="48" width="8" style="42" customWidth="1"/>
    <col min="49" max="49" width="8.85546875" style="42" customWidth="1"/>
    <col min="50" max="50" width="8.28515625" style="42" customWidth="1"/>
    <col min="51" max="51" width="7.140625" style="42" customWidth="1"/>
    <col min="52" max="52" width="8.7109375" style="42" customWidth="1"/>
    <col min="53" max="53" width="8" style="42" customWidth="1"/>
    <col min="54" max="55" width="8.28515625" style="42" customWidth="1"/>
    <col min="56" max="56" width="5.7109375" style="42" customWidth="1"/>
    <col min="57" max="63" width="6.85546875" style="46" customWidth="1"/>
    <col min="64" max="64" width="9.7109375" style="46" customWidth="1"/>
    <col min="65" max="65" width="7.5703125" style="46" customWidth="1"/>
    <col min="66" max="66" width="5.7109375" style="46" customWidth="1"/>
    <col min="67" max="67" width="6.140625" style="46" customWidth="1"/>
    <col min="68" max="69" width="5.7109375" style="46" customWidth="1"/>
    <col min="70" max="70" width="9.5703125" style="88" customWidth="1"/>
    <col min="71" max="71" width="8.28515625" style="61" customWidth="1"/>
    <col min="72" max="72" width="5.7109375" style="61" customWidth="1"/>
    <col min="73" max="73" width="9.28515625" style="61" customWidth="1"/>
    <col min="74" max="74" width="8.85546875" style="61" customWidth="1"/>
    <col min="75" max="75" width="8.7109375" style="61" customWidth="1"/>
    <col min="76" max="76" width="6.85546875" style="61" customWidth="1"/>
    <col min="77" max="77" width="9.5703125" style="61" customWidth="1"/>
    <col min="78" max="78" width="10.5703125" style="61" customWidth="1"/>
    <col min="79" max="84" width="11.42578125" style="61" customWidth="1"/>
    <col min="85" max="85" width="16.140625" style="61" customWidth="1"/>
    <col min="86" max="90" width="12.7109375" style="61" customWidth="1"/>
    <col min="91" max="91" width="11.42578125" style="61" customWidth="1"/>
    <col min="92" max="16384" width="9.140625" style="61"/>
  </cols>
  <sheetData>
    <row r="1" spans="1:91" ht="18.75">
      <c r="A1" s="162">
        <v>20220601</v>
      </c>
      <c r="B1" s="1"/>
      <c r="C1" s="2"/>
      <c r="D1" s="2"/>
      <c r="E1" s="2"/>
      <c r="F1" s="2"/>
      <c r="G1" s="2"/>
      <c r="H1" s="52"/>
      <c r="I1" s="52"/>
      <c r="J1" s="52"/>
      <c r="K1" s="52"/>
      <c r="L1" s="52"/>
      <c r="M1" s="52"/>
      <c r="N1" s="3"/>
      <c r="O1" s="3"/>
      <c r="P1" s="3"/>
      <c r="Q1" s="3"/>
      <c r="R1" s="4" t="s">
        <v>107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spans="1:91" ht="14.25" customHeight="1">
      <c r="B2" s="6"/>
      <c r="C2" s="7"/>
      <c r="D2" s="8"/>
      <c r="E2" s="7"/>
      <c r="F2" s="7"/>
      <c r="G2" s="7"/>
      <c r="H2" s="53"/>
      <c r="I2" s="53"/>
      <c r="J2" s="53"/>
      <c r="K2" s="53"/>
      <c r="L2" s="53"/>
      <c r="M2" s="53"/>
      <c r="N2" s="9"/>
      <c r="O2" s="9"/>
      <c r="P2" s="9"/>
      <c r="Q2" s="9"/>
      <c r="R2" s="10" t="s">
        <v>108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1"/>
      <c r="AF2" s="9"/>
      <c r="AG2" s="9"/>
      <c r="AH2" s="9"/>
      <c r="AI2" s="9"/>
      <c r="AJ2" s="9"/>
      <c r="AK2" s="9"/>
      <c r="AL2" s="9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</row>
    <row r="3" spans="1:91" ht="14.25" customHeight="1">
      <c r="A3" s="12" t="s">
        <v>0</v>
      </c>
      <c r="B3" s="12"/>
      <c r="C3" s="13"/>
      <c r="D3" s="14"/>
      <c r="E3" s="13"/>
      <c r="F3" s="13"/>
      <c r="G3" s="13"/>
      <c r="H3" s="18" t="s">
        <v>1</v>
      </c>
      <c r="I3" s="54"/>
      <c r="J3" s="54"/>
      <c r="K3" s="54"/>
      <c r="L3" s="54"/>
      <c r="M3" s="54"/>
      <c r="N3" s="15"/>
      <c r="O3" s="15"/>
      <c r="P3" s="15"/>
      <c r="Q3" s="15"/>
      <c r="R3" s="16"/>
      <c r="S3" s="15"/>
      <c r="T3" s="9"/>
      <c r="U3" s="17" t="s">
        <v>2</v>
      </c>
      <c r="V3" s="15"/>
      <c r="W3" s="15"/>
      <c r="X3" s="15"/>
      <c r="Y3" s="15"/>
      <c r="Z3" s="15"/>
      <c r="AA3" s="47"/>
      <c r="AB3" s="47"/>
      <c r="AC3" s="47"/>
      <c r="AD3" s="47"/>
      <c r="AE3" s="48"/>
      <c r="AF3" s="47"/>
      <c r="AG3" s="47"/>
      <c r="AH3" s="15"/>
      <c r="AI3" s="15"/>
      <c r="AJ3" s="15"/>
      <c r="AK3" s="15"/>
      <c r="AL3" s="15"/>
      <c r="AM3" s="85" t="s">
        <v>3</v>
      </c>
      <c r="AN3" s="13"/>
      <c r="AO3" s="13"/>
      <c r="AP3" s="13"/>
      <c r="AQ3" s="13"/>
      <c r="AR3" s="13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</row>
    <row r="4" spans="1:91" ht="12.75" customHeight="1">
      <c r="A4" s="12" t="s">
        <v>4</v>
      </c>
      <c r="B4" s="12"/>
      <c r="C4" s="13"/>
      <c r="D4" s="14"/>
      <c r="E4" s="13"/>
      <c r="F4" s="13"/>
      <c r="G4" s="13"/>
      <c r="H4" s="18" t="s">
        <v>5</v>
      </c>
      <c r="I4" s="54"/>
      <c r="J4" s="54"/>
      <c r="K4" s="54"/>
      <c r="L4" s="54"/>
      <c r="M4" s="54"/>
      <c r="N4" s="15"/>
      <c r="O4" s="15"/>
      <c r="P4" s="15"/>
      <c r="Q4" s="15"/>
      <c r="R4" s="16"/>
      <c r="S4" s="15"/>
      <c r="T4" s="15"/>
      <c r="U4" s="17" t="s">
        <v>6</v>
      </c>
      <c r="V4" s="15"/>
      <c r="W4" s="15"/>
      <c r="X4" s="15"/>
      <c r="Y4" s="15"/>
      <c r="Z4" s="15"/>
      <c r="AA4" s="47"/>
      <c r="AB4" s="47"/>
      <c r="AC4" s="47"/>
      <c r="AD4" s="47"/>
      <c r="AE4" s="48"/>
      <c r="AF4" s="47"/>
      <c r="AG4" s="47"/>
      <c r="AH4" s="15"/>
      <c r="AI4" s="15"/>
      <c r="AJ4" s="15"/>
      <c r="AK4" s="15"/>
      <c r="AL4" s="15"/>
      <c r="AM4" s="85" t="s">
        <v>7</v>
      </c>
      <c r="AN4" s="13"/>
      <c r="AO4" s="13"/>
      <c r="AP4" s="13"/>
      <c r="AQ4" s="13"/>
      <c r="AR4" s="13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</row>
    <row r="5" spans="1:91" ht="12.75" customHeight="1">
      <c r="A5" s="19" t="s">
        <v>8</v>
      </c>
      <c r="B5" s="12"/>
      <c r="C5" s="13"/>
      <c r="D5" s="14"/>
      <c r="E5" s="13"/>
      <c r="F5" s="13"/>
      <c r="G5" s="13"/>
      <c r="H5" s="18" t="s">
        <v>9</v>
      </c>
      <c r="I5" s="54"/>
      <c r="J5" s="54"/>
      <c r="K5" s="54"/>
      <c r="L5" s="54"/>
      <c r="M5" s="54"/>
      <c r="N5" s="15"/>
      <c r="O5" s="15"/>
      <c r="P5" s="15"/>
      <c r="Q5" s="15"/>
      <c r="R5" s="16"/>
      <c r="S5" s="15"/>
      <c r="T5" s="15"/>
      <c r="U5" s="17" t="s">
        <v>10</v>
      </c>
      <c r="V5" s="15"/>
      <c r="W5" s="15"/>
      <c r="X5" s="15"/>
      <c r="Y5" s="15"/>
      <c r="Z5" s="15"/>
      <c r="AA5" s="47"/>
      <c r="AB5" s="47"/>
      <c r="AC5" s="47"/>
      <c r="AD5" s="47"/>
      <c r="AE5" s="48"/>
      <c r="AF5" s="47"/>
      <c r="AG5" s="47"/>
      <c r="AH5" s="15"/>
      <c r="AI5" s="15"/>
      <c r="AJ5" s="15"/>
      <c r="AK5" s="15"/>
      <c r="AL5" s="15"/>
      <c r="AM5" s="85" t="s">
        <v>11</v>
      </c>
      <c r="AN5" s="13"/>
      <c r="AO5" s="13"/>
      <c r="AP5" s="13"/>
      <c r="AQ5" s="13"/>
      <c r="AR5" s="13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</row>
    <row r="6" spans="1:91" ht="12.75" customHeight="1">
      <c r="A6" s="19" t="s">
        <v>12</v>
      </c>
      <c r="B6" s="12"/>
      <c r="C6" s="13"/>
      <c r="D6" s="14"/>
      <c r="E6" s="13"/>
      <c r="F6" s="13"/>
      <c r="G6" s="13"/>
      <c r="H6" s="18" t="s">
        <v>13</v>
      </c>
      <c r="I6" s="54"/>
      <c r="J6" s="54"/>
      <c r="K6" s="54"/>
      <c r="L6" s="54"/>
      <c r="M6" s="54"/>
      <c r="N6" s="15"/>
      <c r="O6" s="15"/>
      <c r="P6" s="15"/>
      <c r="Q6" s="15"/>
      <c r="R6" s="16"/>
      <c r="S6" s="15"/>
      <c r="T6" s="15"/>
      <c r="U6" s="17" t="s">
        <v>14</v>
      </c>
      <c r="V6" s="15"/>
      <c r="W6" s="15"/>
      <c r="X6" s="15"/>
      <c r="Y6" s="15"/>
      <c r="Z6" s="15"/>
      <c r="AA6" s="47"/>
      <c r="AB6" s="47"/>
      <c r="AC6" s="47"/>
      <c r="AD6" s="47"/>
      <c r="AE6" s="48"/>
      <c r="AF6" s="47"/>
      <c r="AG6" s="47"/>
      <c r="AH6" s="15"/>
      <c r="AI6" s="15"/>
      <c r="AJ6" s="15"/>
      <c r="AK6" s="15"/>
      <c r="AL6" s="15"/>
      <c r="AM6" s="86" t="s">
        <v>15</v>
      </c>
      <c r="AN6" s="13"/>
      <c r="AO6" s="13"/>
      <c r="AP6" s="13"/>
      <c r="AQ6" s="13"/>
      <c r="AR6" s="13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</row>
    <row r="7" spans="1:91" ht="12.75" customHeight="1">
      <c r="A7" s="18" t="s">
        <v>16</v>
      </c>
      <c r="B7" s="12"/>
      <c r="C7" s="13"/>
      <c r="D7" s="14"/>
      <c r="E7" s="13"/>
      <c r="F7" s="13"/>
      <c r="G7" s="13"/>
      <c r="H7" s="70" t="s">
        <v>17</v>
      </c>
      <c r="I7" s="54"/>
      <c r="J7" s="54"/>
      <c r="K7" s="54"/>
      <c r="L7" s="54"/>
      <c r="M7" s="54"/>
      <c r="N7" s="15"/>
      <c r="O7" s="15"/>
      <c r="P7" s="15"/>
      <c r="Q7" s="15"/>
      <c r="R7" s="16"/>
      <c r="S7" s="15"/>
      <c r="T7" s="15"/>
      <c r="U7" s="17" t="s">
        <v>18</v>
      </c>
      <c r="V7" s="15"/>
      <c r="W7" s="15"/>
      <c r="X7" s="15"/>
      <c r="Y7" s="15"/>
      <c r="Z7" s="15"/>
      <c r="AA7" s="47"/>
      <c r="AB7" s="47"/>
      <c r="AC7" s="47"/>
      <c r="AD7" s="47"/>
      <c r="AE7" s="48"/>
      <c r="AF7" s="47"/>
      <c r="AG7" s="47"/>
      <c r="AH7" s="15"/>
      <c r="AI7" s="15"/>
      <c r="AJ7" s="15"/>
      <c r="AK7" s="15"/>
      <c r="AL7" s="15"/>
      <c r="AM7" s="85" t="s">
        <v>19</v>
      </c>
      <c r="AN7" s="13"/>
      <c r="AO7" s="13"/>
      <c r="AP7" s="13"/>
      <c r="AQ7" s="13"/>
      <c r="AR7" s="13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</row>
    <row r="8" spans="1:91" ht="12.75" customHeight="1">
      <c r="A8" s="18" t="s">
        <v>20</v>
      </c>
      <c r="B8" s="12"/>
      <c r="C8" s="13"/>
      <c r="D8" s="14"/>
      <c r="E8" s="13"/>
      <c r="F8" s="13"/>
      <c r="G8" s="13"/>
      <c r="H8" s="71" t="s">
        <v>21</v>
      </c>
      <c r="I8" s="54"/>
      <c r="J8" s="54"/>
      <c r="K8" s="54"/>
      <c r="L8" s="54"/>
      <c r="M8" s="54"/>
      <c r="N8" s="15"/>
      <c r="O8" s="15"/>
      <c r="P8" s="15"/>
      <c r="Q8" s="15"/>
      <c r="R8" s="16"/>
      <c r="S8" s="15"/>
      <c r="T8" s="15"/>
      <c r="U8" s="15" t="s">
        <v>22</v>
      </c>
      <c r="V8" s="15"/>
      <c r="W8" s="15"/>
      <c r="X8" s="15"/>
      <c r="Y8" s="15"/>
      <c r="Z8" s="15"/>
      <c r="AA8" s="47"/>
      <c r="AB8" s="47"/>
      <c r="AC8" s="47"/>
      <c r="AD8" s="47"/>
      <c r="AE8" s="48"/>
      <c r="AF8" s="47"/>
      <c r="AG8" s="47"/>
      <c r="AH8" s="15"/>
      <c r="AI8" s="15"/>
      <c r="AJ8" s="15"/>
      <c r="AK8" s="15"/>
      <c r="AL8" s="15"/>
      <c r="AM8" s="84" t="s">
        <v>99</v>
      </c>
      <c r="AN8" s="87" t="s">
        <v>103</v>
      </c>
      <c r="AO8" s="87"/>
      <c r="AP8" s="87"/>
      <c r="AQ8" s="87"/>
      <c r="AR8" s="87"/>
      <c r="AS8" s="87"/>
      <c r="AT8" s="87"/>
      <c r="AU8" s="8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</row>
    <row r="9" spans="1:91" ht="12.75" customHeight="1">
      <c r="A9" s="20" t="s">
        <v>23</v>
      </c>
      <c r="B9" s="12"/>
      <c r="C9" s="13"/>
      <c r="D9" s="14"/>
      <c r="E9" s="13"/>
      <c r="F9" s="13"/>
      <c r="G9" s="13"/>
      <c r="H9" s="12" t="s">
        <v>24</v>
      </c>
      <c r="I9" s="54"/>
      <c r="J9" s="54"/>
      <c r="K9" s="54"/>
      <c r="L9" s="54"/>
      <c r="M9" s="54"/>
      <c r="N9" s="15"/>
      <c r="O9" s="15"/>
      <c r="P9" s="15"/>
      <c r="Q9" s="15"/>
      <c r="R9" s="16"/>
      <c r="S9" s="15"/>
      <c r="T9" s="15"/>
      <c r="U9" s="15" t="s">
        <v>25</v>
      </c>
      <c r="V9" s="15"/>
      <c r="W9" s="15"/>
      <c r="X9" s="15"/>
      <c r="Y9" s="15"/>
      <c r="Z9" s="15"/>
      <c r="AA9" s="47"/>
      <c r="AB9" s="47"/>
      <c r="AC9" s="47"/>
      <c r="AD9" s="47"/>
      <c r="AE9" s="48"/>
      <c r="AF9" s="47"/>
      <c r="AG9" s="47"/>
      <c r="AH9" s="15"/>
      <c r="AI9" s="15"/>
      <c r="AJ9" s="15"/>
      <c r="AK9" s="15"/>
      <c r="AL9" s="15"/>
      <c r="AM9" s="84" t="s">
        <v>100</v>
      </c>
      <c r="AN9" s="87" t="s">
        <v>104</v>
      </c>
      <c r="AO9" s="87"/>
      <c r="AP9" s="87"/>
      <c r="AQ9" s="87"/>
      <c r="AR9" s="87"/>
      <c r="AS9" s="87"/>
      <c r="AT9" s="87"/>
      <c r="AU9" s="8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</row>
    <row r="10" spans="1:91" ht="12.75" customHeight="1">
      <c r="A10" s="20" t="s">
        <v>26</v>
      </c>
      <c r="B10" s="12"/>
      <c r="C10" s="13"/>
      <c r="D10" s="14"/>
      <c r="E10" s="13"/>
      <c r="F10" s="13"/>
      <c r="G10" s="13"/>
      <c r="H10" s="19" t="s">
        <v>27</v>
      </c>
      <c r="I10" s="54"/>
      <c r="J10" s="54"/>
      <c r="K10" s="54"/>
      <c r="L10" s="54"/>
      <c r="M10" s="54"/>
      <c r="N10" s="15"/>
      <c r="O10" s="15"/>
      <c r="P10" s="15"/>
      <c r="Q10" s="15"/>
      <c r="R10" s="16"/>
      <c r="S10" s="15"/>
      <c r="T10" s="15"/>
      <c r="U10" s="15" t="s">
        <v>28</v>
      </c>
      <c r="V10" s="15"/>
      <c r="W10" s="15"/>
      <c r="X10" s="15"/>
      <c r="Y10" s="15"/>
      <c r="Z10" s="15"/>
      <c r="AA10" s="47"/>
      <c r="AB10" s="47"/>
      <c r="AC10" s="47"/>
      <c r="AD10" s="47"/>
      <c r="AE10" s="48"/>
      <c r="AF10" s="47"/>
      <c r="AG10" s="47"/>
      <c r="AH10" s="15"/>
      <c r="AI10" s="15"/>
      <c r="AJ10" s="15"/>
      <c r="AK10" s="15"/>
      <c r="AL10" s="15"/>
      <c r="AM10" s="84" t="s">
        <v>101</v>
      </c>
      <c r="AN10" s="87" t="s">
        <v>105</v>
      </c>
      <c r="AO10" s="87"/>
      <c r="AP10" s="87"/>
      <c r="AQ10" s="87"/>
      <c r="AR10" s="87"/>
      <c r="AS10" s="87"/>
      <c r="AT10" s="87"/>
      <c r="AU10" s="8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</row>
    <row r="11" spans="1:91" ht="13.9" customHeight="1">
      <c r="A11" s="20" t="s">
        <v>29</v>
      </c>
      <c r="B11" s="12"/>
      <c r="C11" s="13"/>
      <c r="D11" s="14"/>
      <c r="E11" s="13"/>
      <c r="F11" s="13"/>
      <c r="G11" s="13"/>
      <c r="H11" s="72" t="s">
        <v>30</v>
      </c>
      <c r="I11" s="54"/>
      <c r="J11" s="54"/>
      <c r="K11" s="54"/>
      <c r="L11" s="54"/>
      <c r="M11" s="54"/>
      <c r="N11" s="15"/>
      <c r="O11" s="15"/>
      <c r="P11" s="15"/>
      <c r="Q11" s="15"/>
      <c r="R11" s="16"/>
      <c r="S11" s="15"/>
      <c r="T11" s="15"/>
      <c r="U11" s="15" t="s">
        <v>95</v>
      </c>
      <c r="V11" s="15"/>
      <c r="W11" s="15"/>
      <c r="X11" s="15" t="s">
        <v>96</v>
      </c>
      <c r="Y11" s="15"/>
      <c r="Z11" s="15"/>
      <c r="AA11" s="47"/>
      <c r="AB11" s="47"/>
      <c r="AC11" s="47"/>
      <c r="AD11" s="47"/>
      <c r="AE11" s="48"/>
      <c r="AF11" s="47"/>
      <c r="AG11" s="47"/>
      <c r="AH11" s="15"/>
      <c r="AI11" s="15"/>
      <c r="AJ11" s="15"/>
      <c r="AK11" s="15"/>
      <c r="AL11" s="15"/>
      <c r="AM11" s="84" t="s">
        <v>102</v>
      </c>
      <c r="AN11" s="87" t="s">
        <v>106</v>
      </c>
      <c r="AO11" s="87"/>
      <c r="AP11" s="87"/>
      <c r="AQ11" s="87"/>
      <c r="AR11" s="87"/>
      <c r="AS11" s="87"/>
      <c r="AT11" s="87"/>
      <c r="AU11" s="8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</row>
    <row r="12" spans="1:91" ht="13.9" customHeight="1">
      <c r="A12" s="20" t="s">
        <v>31</v>
      </c>
      <c r="B12" s="12"/>
      <c r="C12" s="13"/>
      <c r="D12" s="14"/>
      <c r="E12" s="13"/>
      <c r="F12" s="13"/>
      <c r="G12" s="13"/>
      <c r="H12" s="18" t="s">
        <v>32</v>
      </c>
      <c r="I12" s="54"/>
      <c r="J12" s="54"/>
      <c r="K12" s="54"/>
      <c r="L12" s="54"/>
      <c r="M12" s="54"/>
      <c r="N12" s="15"/>
      <c r="O12" s="15"/>
      <c r="P12" s="15"/>
      <c r="Q12" s="15"/>
      <c r="R12" s="16"/>
      <c r="S12" s="15"/>
      <c r="T12" s="15"/>
      <c r="U12" s="15" t="s">
        <v>33</v>
      </c>
      <c r="V12" s="15"/>
      <c r="W12" s="15"/>
      <c r="X12" s="15" t="s">
        <v>98</v>
      </c>
      <c r="Y12" s="15"/>
      <c r="Z12" s="15"/>
      <c r="AA12" s="47"/>
      <c r="AB12" s="47"/>
      <c r="AC12" s="47"/>
      <c r="AD12" s="47"/>
      <c r="AE12" s="48"/>
      <c r="AF12" s="47"/>
      <c r="AG12" s="47"/>
      <c r="AH12" s="15"/>
      <c r="AI12" s="15"/>
      <c r="AJ12" s="15"/>
      <c r="AK12" s="15"/>
      <c r="AL12" s="15"/>
      <c r="AM12" s="13"/>
      <c r="AN12" s="13"/>
      <c r="AO12" s="13"/>
      <c r="AP12" s="13"/>
      <c r="AQ12" s="13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</row>
    <row r="13" spans="1:91" s="62" customFormat="1" ht="13.9" customHeight="1">
      <c r="A13" s="152" t="s">
        <v>34</v>
      </c>
      <c r="B13" s="152"/>
      <c r="C13" s="152"/>
      <c r="D13" s="21"/>
      <c r="H13" s="153"/>
      <c r="I13" s="153"/>
      <c r="J13" s="153"/>
      <c r="K13" s="153"/>
      <c r="L13" s="154" t="s">
        <v>35</v>
      </c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07"/>
      <c r="AJ13" s="107"/>
      <c r="AK13" s="107"/>
      <c r="AL13" s="107"/>
      <c r="AM13" s="57"/>
      <c r="AN13" s="57" t="s">
        <v>36</v>
      </c>
      <c r="AO13" s="57" t="s">
        <v>37</v>
      </c>
      <c r="AP13" s="57"/>
      <c r="AQ13" s="57" t="s">
        <v>38</v>
      </c>
      <c r="AR13" s="57" t="s">
        <v>39</v>
      </c>
      <c r="AS13" s="57" t="s">
        <v>40</v>
      </c>
      <c r="AT13" s="58" t="s">
        <v>41</v>
      </c>
      <c r="AU13" s="58" t="s">
        <v>42</v>
      </c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</row>
    <row r="14" spans="1:91" s="62" customFormat="1" ht="12" customHeight="1">
      <c r="B14" s="80">
        <v>1</v>
      </c>
      <c r="C14" s="80">
        <v>2</v>
      </c>
      <c r="D14" s="101">
        <v>3</v>
      </c>
      <c r="E14" s="101">
        <v>4</v>
      </c>
      <c r="F14" s="101">
        <v>5</v>
      </c>
      <c r="G14" s="101">
        <v>6</v>
      </c>
      <c r="H14" s="101">
        <v>7</v>
      </c>
      <c r="I14" s="101">
        <v>8</v>
      </c>
      <c r="J14" s="101">
        <v>9</v>
      </c>
      <c r="K14" s="101">
        <v>10</v>
      </c>
      <c r="L14" s="101">
        <v>11</v>
      </c>
      <c r="M14" s="101">
        <v>12</v>
      </c>
      <c r="N14" s="101">
        <v>13</v>
      </c>
      <c r="O14" s="101">
        <v>14</v>
      </c>
      <c r="P14" s="101">
        <v>15</v>
      </c>
      <c r="Q14" s="101">
        <v>16</v>
      </c>
      <c r="R14" s="101">
        <v>17</v>
      </c>
      <c r="S14" s="101">
        <v>18</v>
      </c>
      <c r="T14" s="101">
        <v>19</v>
      </c>
      <c r="U14" s="101">
        <v>20</v>
      </c>
      <c r="V14" s="101">
        <v>21</v>
      </c>
      <c r="W14" s="101">
        <v>22</v>
      </c>
      <c r="X14" s="101">
        <v>23</v>
      </c>
      <c r="Y14" s="101">
        <v>24</v>
      </c>
      <c r="Z14" s="101">
        <v>25</v>
      </c>
      <c r="AA14" s="101">
        <v>26</v>
      </c>
      <c r="AB14" s="101">
        <v>27</v>
      </c>
      <c r="AC14" s="101">
        <v>28</v>
      </c>
      <c r="AD14" s="101">
        <v>29</v>
      </c>
      <c r="AE14" s="101">
        <v>30</v>
      </c>
      <c r="AF14" s="101">
        <v>31</v>
      </c>
      <c r="AG14" s="101">
        <v>32</v>
      </c>
      <c r="AH14" s="101">
        <v>33</v>
      </c>
      <c r="AI14" s="106">
        <v>34</v>
      </c>
      <c r="AJ14" s="106">
        <v>35</v>
      </c>
      <c r="AK14" s="108">
        <v>36</v>
      </c>
      <c r="AL14" s="108">
        <v>37</v>
      </c>
      <c r="AM14" s="106">
        <v>38</v>
      </c>
      <c r="AN14" s="106">
        <v>39</v>
      </c>
      <c r="AO14" s="106">
        <v>40</v>
      </c>
      <c r="AP14" s="106">
        <v>41</v>
      </c>
      <c r="AQ14" s="106">
        <v>42</v>
      </c>
      <c r="AR14" s="106">
        <v>43</v>
      </c>
      <c r="AS14" s="106">
        <v>44</v>
      </c>
      <c r="AT14" s="106">
        <v>45</v>
      </c>
      <c r="AU14" s="106">
        <v>46</v>
      </c>
      <c r="AV14" s="106">
        <v>47</v>
      </c>
      <c r="AW14" s="106">
        <v>48</v>
      </c>
      <c r="AX14" s="106">
        <v>49</v>
      </c>
      <c r="AY14" s="106">
        <v>50</v>
      </c>
      <c r="AZ14" s="106">
        <v>51</v>
      </c>
      <c r="BA14" s="106">
        <v>52</v>
      </c>
      <c r="BB14" s="106">
        <v>53</v>
      </c>
      <c r="BC14" s="106">
        <v>54</v>
      </c>
      <c r="BD14" s="106">
        <v>55</v>
      </c>
      <c r="BE14" s="106">
        <v>56</v>
      </c>
      <c r="BF14" s="106">
        <v>57</v>
      </c>
      <c r="BG14" s="106">
        <v>58</v>
      </c>
      <c r="BH14" s="106">
        <v>59</v>
      </c>
      <c r="BI14" s="106">
        <v>60</v>
      </c>
      <c r="BJ14" s="106">
        <v>61</v>
      </c>
      <c r="BK14" s="106">
        <v>62</v>
      </c>
      <c r="BL14" s="106">
        <v>63</v>
      </c>
      <c r="BM14" s="106">
        <v>64</v>
      </c>
      <c r="BN14" s="106">
        <v>65</v>
      </c>
      <c r="BO14" s="106">
        <v>66</v>
      </c>
      <c r="BP14" s="106">
        <v>67</v>
      </c>
      <c r="BQ14" s="106">
        <v>68</v>
      </c>
      <c r="BR14" s="106">
        <v>69</v>
      </c>
      <c r="BS14" s="106">
        <v>70</v>
      </c>
      <c r="BT14" s="106">
        <v>71</v>
      </c>
      <c r="BU14" s="106">
        <v>72</v>
      </c>
      <c r="BV14" s="106">
        <v>73</v>
      </c>
      <c r="BW14" s="106">
        <v>74</v>
      </c>
      <c r="BX14" s="106">
        <v>75</v>
      </c>
      <c r="BY14" s="106">
        <v>76</v>
      </c>
      <c r="BZ14" s="106">
        <v>77</v>
      </c>
      <c r="CA14" s="106">
        <v>78</v>
      </c>
      <c r="CB14" s="106">
        <v>79</v>
      </c>
      <c r="CC14" s="106">
        <v>80</v>
      </c>
      <c r="CD14" s="106">
        <v>81</v>
      </c>
      <c r="CE14" s="106">
        <v>82</v>
      </c>
      <c r="CF14" s="106">
        <v>83</v>
      </c>
      <c r="CG14" s="106">
        <v>84</v>
      </c>
      <c r="CH14" s="106">
        <v>85</v>
      </c>
      <c r="CI14" s="106">
        <v>86</v>
      </c>
      <c r="CJ14" s="106">
        <v>87</v>
      </c>
      <c r="CK14" s="106">
        <v>88</v>
      </c>
      <c r="CL14" s="106">
        <v>89</v>
      </c>
      <c r="CM14" s="106">
        <v>90</v>
      </c>
    </row>
    <row r="15" spans="1:91" s="29" customFormat="1" ht="23.25" customHeight="1">
      <c r="A15" s="24" t="s">
        <v>43</v>
      </c>
      <c r="B15" s="24" t="s">
        <v>44</v>
      </c>
      <c r="C15" s="24" t="s">
        <v>45</v>
      </c>
      <c r="D15" s="24" t="s">
        <v>46</v>
      </c>
      <c r="E15" s="24" t="s">
        <v>47</v>
      </c>
      <c r="F15" s="155" t="s">
        <v>48</v>
      </c>
      <c r="G15" s="156"/>
      <c r="H15" s="69">
        <f>DATE(LEFT(A1,4),MID(A1,5,2),RIGHT(A1,2))</f>
        <v>44713</v>
      </c>
      <c r="I15" s="69">
        <f t="shared" ref="I15:AH15" si="0">+H15+1</f>
        <v>44714</v>
      </c>
      <c r="J15" s="69">
        <f t="shared" si="0"/>
        <v>44715</v>
      </c>
      <c r="K15" s="69">
        <f t="shared" si="0"/>
        <v>44716</v>
      </c>
      <c r="L15" s="69">
        <f t="shared" si="0"/>
        <v>44717</v>
      </c>
      <c r="M15" s="69">
        <f t="shared" si="0"/>
        <v>44718</v>
      </c>
      <c r="N15" s="69">
        <f t="shared" si="0"/>
        <v>44719</v>
      </c>
      <c r="O15" s="69">
        <f t="shared" si="0"/>
        <v>44720</v>
      </c>
      <c r="P15" s="69">
        <f t="shared" si="0"/>
        <v>44721</v>
      </c>
      <c r="Q15" s="69">
        <f t="shared" si="0"/>
        <v>44722</v>
      </c>
      <c r="R15" s="69">
        <f t="shared" si="0"/>
        <v>44723</v>
      </c>
      <c r="S15" s="69">
        <f t="shared" si="0"/>
        <v>44724</v>
      </c>
      <c r="T15" s="69">
        <f t="shared" si="0"/>
        <v>44725</v>
      </c>
      <c r="U15" s="69">
        <f t="shared" si="0"/>
        <v>44726</v>
      </c>
      <c r="V15" s="69">
        <f t="shared" si="0"/>
        <v>44727</v>
      </c>
      <c r="W15" s="69">
        <f t="shared" si="0"/>
        <v>44728</v>
      </c>
      <c r="X15" s="69">
        <f t="shared" si="0"/>
        <v>44729</v>
      </c>
      <c r="Y15" s="69">
        <f t="shared" si="0"/>
        <v>44730</v>
      </c>
      <c r="Z15" s="69">
        <f t="shared" si="0"/>
        <v>44731</v>
      </c>
      <c r="AA15" s="69">
        <f t="shared" si="0"/>
        <v>44732</v>
      </c>
      <c r="AB15" s="69">
        <f t="shared" si="0"/>
        <v>44733</v>
      </c>
      <c r="AC15" s="69">
        <f t="shared" si="0"/>
        <v>44734</v>
      </c>
      <c r="AD15" s="69">
        <f t="shared" si="0"/>
        <v>44735</v>
      </c>
      <c r="AE15" s="69">
        <f t="shared" si="0"/>
        <v>44736</v>
      </c>
      <c r="AF15" s="69">
        <f t="shared" si="0"/>
        <v>44737</v>
      </c>
      <c r="AG15" s="69">
        <f t="shared" si="0"/>
        <v>44738</v>
      </c>
      <c r="AH15" s="69">
        <f t="shared" si="0"/>
        <v>44739</v>
      </c>
      <c r="AI15" s="69">
        <f t="shared" ref="AI15" si="1">+AH15+1</f>
        <v>44740</v>
      </c>
      <c r="AJ15" s="69">
        <f t="shared" ref="AJ15" si="2">+AI15+1</f>
        <v>44741</v>
      </c>
      <c r="AK15" s="69">
        <f t="shared" ref="AK15" si="3">+AJ15+1</f>
        <v>44742</v>
      </c>
      <c r="AL15" s="69">
        <f t="shared" ref="AL15" si="4">+AK15+1</f>
        <v>44743</v>
      </c>
      <c r="AM15" s="82"/>
      <c r="AN15" s="82" t="s">
        <v>49</v>
      </c>
      <c r="AO15" s="83"/>
      <c r="AP15" s="83"/>
      <c r="AQ15" s="83"/>
      <c r="AR15" s="83"/>
      <c r="AS15" s="83"/>
      <c r="AT15" s="25"/>
      <c r="AU15" s="25"/>
      <c r="AV15" s="25"/>
      <c r="AW15" s="25"/>
      <c r="AX15" s="25"/>
      <c r="AY15" s="83" t="s">
        <v>50</v>
      </c>
      <c r="AZ15" s="25"/>
      <c r="BA15" s="25"/>
      <c r="BB15" s="25"/>
      <c r="BC15" s="25"/>
      <c r="BD15" s="25"/>
      <c r="BE15" s="26"/>
      <c r="BF15" s="26"/>
      <c r="BG15" s="26"/>
      <c r="BH15" s="25"/>
      <c r="BI15" s="25"/>
      <c r="BJ15" s="25"/>
      <c r="BK15" s="25"/>
      <c r="BL15" s="157" t="s">
        <v>51</v>
      </c>
      <c r="BM15" s="158"/>
      <c r="BN15" s="158"/>
      <c r="BO15" s="158"/>
      <c r="BP15" s="158"/>
      <c r="BQ15" s="159"/>
      <c r="BR15" s="157" t="s">
        <v>52</v>
      </c>
      <c r="BS15" s="158"/>
      <c r="BT15" s="158"/>
      <c r="BU15" s="158"/>
      <c r="BV15" s="158"/>
      <c r="BW15" s="159"/>
      <c r="BX15" s="27" t="s">
        <v>53</v>
      </c>
      <c r="BY15" s="28"/>
      <c r="BZ15" s="55" t="s">
        <v>54</v>
      </c>
      <c r="CA15" s="160" t="s">
        <v>82</v>
      </c>
      <c r="CB15" s="160"/>
      <c r="CC15" s="160"/>
      <c r="CD15" s="160"/>
      <c r="CE15" s="160"/>
      <c r="CF15" s="160"/>
      <c r="CG15" s="160"/>
      <c r="CH15" s="160"/>
      <c r="CI15" s="160"/>
      <c r="CJ15" s="160"/>
      <c r="CK15" s="160"/>
      <c r="CL15" s="160"/>
      <c r="CM15" s="89" t="s">
        <v>55</v>
      </c>
    </row>
    <row r="16" spans="1:91" s="29" customFormat="1" ht="37.5" customHeight="1">
      <c r="A16" s="24"/>
      <c r="B16" s="24"/>
      <c r="C16" s="30"/>
      <c r="D16" s="30"/>
      <c r="E16" s="30"/>
      <c r="F16" s="31"/>
      <c r="G16" s="32"/>
      <c r="H16" s="63" t="str">
        <f t="shared" ref="H16:AL16" si="5">CHOOSE(WEEKDAY(H$15),"Sun","Mon","Tue","Wed","Thu","Fri","Sat")</f>
        <v>Wed</v>
      </c>
      <c r="I16" s="63" t="str">
        <f t="shared" si="5"/>
        <v>Thu</v>
      </c>
      <c r="J16" s="63" t="str">
        <f t="shared" si="5"/>
        <v>Fri</v>
      </c>
      <c r="K16" s="63" t="str">
        <f t="shared" si="5"/>
        <v>Sat</v>
      </c>
      <c r="L16" s="63" t="str">
        <f t="shared" si="5"/>
        <v>Sun</v>
      </c>
      <c r="M16" s="63" t="str">
        <f t="shared" si="5"/>
        <v>Mon</v>
      </c>
      <c r="N16" s="63" t="str">
        <f t="shared" si="5"/>
        <v>Tue</v>
      </c>
      <c r="O16" s="63" t="str">
        <f t="shared" si="5"/>
        <v>Wed</v>
      </c>
      <c r="P16" s="63" t="str">
        <f t="shared" si="5"/>
        <v>Thu</v>
      </c>
      <c r="Q16" s="63" t="str">
        <f t="shared" si="5"/>
        <v>Fri</v>
      </c>
      <c r="R16" s="63" t="str">
        <f t="shared" si="5"/>
        <v>Sat</v>
      </c>
      <c r="S16" s="63" t="str">
        <f t="shared" si="5"/>
        <v>Sun</v>
      </c>
      <c r="T16" s="63" t="str">
        <f t="shared" si="5"/>
        <v>Mon</v>
      </c>
      <c r="U16" s="63" t="str">
        <f t="shared" si="5"/>
        <v>Tue</v>
      </c>
      <c r="V16" s="63" t="str">
        <f t="shared" si="5"/>
        <v>Wed</v>
      </c>
      <c r="W16" s="63" t="str">
        <f t="shared" si="5"/>
        <v>Thu</v>
      </c>
      <c r="X16" s="63" t="str">
        <f t="shared" si="5"/>
        <v>Fri</v>
      </c>
      <c r="Y16" s="63" t="str">
        <f t="shared" si="5"/>
        <v>Sat</v>
      </c>
      <c r="Z16" s="63" t="str">
        <f t="shared" si="5"/>
        <v>Sun</v>
      </c>
      <c r="AA16" s="63" t="str">
        <f t="shared" si="5"/>
        <v>Mon</v>
      </c>
      <c r="AB16" s="63" t="str">
        <f t="shared" si="5"/>
        <v>Tue</v>
      </c>
      <c r="AC16" s="63" t="str">
        <f t="shared" si="5"/>
        <v>Wed</v>
      </c>
      <c r="AD16" s="63" t="str">
        <f t="shared" si="5"/>
        <v>Thu</v>
      </c>
      <c r="AE16" s="63" t="str">
        <f t="shared" si="5"/>
        <v>Fri</v>
      </c>
      <c r="AF16" s="63" t="str">
        <f t="shared" si="5"/>
        <v>Sat</v>
      </c>
      <c r="AG16" s="63" t="str">
        <f t="shared" si="5"/>
        <v>Sun</v>
      </c>
      <c r="AH16" s="63" t="str">
        <f t="shared" si="5"/>
        <v>Mon</v>
      </c>
      <c r="AI16" s="63" t="str">
        <f t="shared" si="5"/>
        <v>Tue</v>
      </c>
      <c r="AJ16" s="63" t="str">
        <f t="shared" si="5"/>
        <v>Wed</v>
      </c>
      <c r="AK16" s="63"/>
      <c r="AL16" s="63" t="str">
        <f t="shared" si="5"/>
        <v>Fri</v>
      </c>
      <c r="AM16" s="34" t="s">
        <v>56</v>
      </c>
      <c r="AN16" s="34" t="s">
        <v>57</v>
      </c>
      <c r="AO16" s="34" t="s">
        <v>58</v>
      </c>
      <c r="AP16" s="34" t="s">
        <v>59</v>
      </c>
      <c r="AQ16" s="22" t="s">
        <v>60</v>
      </c>
      <c r="AR16" s="34" t="s">
        <v>61</v>
      </c>
      <c r="AS16" s="34" t="s">
        <v>62</v>
      </c>
      <c r="AT16" s="34" t="s">
        <v>63</v>
      </c>
      <c r="AU16" s="34" t="s">
        <v>64</v>
      </c>
      <c r="AV16" s="34" t="s">
        <v>65</v>
      </c>
      <c r="AW16" s="34" t="s">
        <v>66</v>
      </c>
      <c r="AX16" s="22" t="s">
        <v>67</v>
      </c>
      <c r="AY16" s="35" t="s">
        <v>68</v>
      </c>
      <c r="AZ16" s="35" t="s">
        <v>69</v>
      </c>
      <c r="BA16" s="36" t="s">
        <v>70</v>
      </c>
      <c r="BB16" s="37" t="s">
        <v>71</v>
      </c>
      <c r="BC16" s="49" t="s">
        <v>81</v>
      </c>
      <c r="BD16" s="37" t="s">
        <v>72</v>
      </c>
      <c r="BE16" s="37" t="s">
        <v>73</v>
      </c>
      <c r="BF16" s="37" t="s">
        <v>74</v>
      </c>
      <c r="BG16" s="37" t="s">
        <v>97</v>
      </c>
      <c r="BH16" s="37" t="s">
        <v>99</v>
      </c>
      <c r="BI16" s="37" t="s">
        <v>100</v>
      </c>
      <c r="BJ16" s="37" t="s">
        <v>101</v>
      </c>
      <c r="BK16" s="37" t="s">
        <v>102</v>
      </c>
      <c r="BL16" s="38">
        <v>1.5</v>
      </c>
      <c r="BM16" s="38">
        <v>2</v>
      </c>
      <c r="BN16" s="38">
        <v>2.1</v>
      </c>
      <c r="BO16" s="38">
        <v>2.7</v>
      </c>
      <c r="BP16" s="38">
        <v>3</v>
      </c>
      <c r="BQ16" s="38">
        <v>3.9</v>
      </c>
      <c r="BR16" s="39">
        <v>1.5</v>
      </c>
      <c r="BS16" s="39">
        <v>2</v>
      </c>
      <c r="BT16" s="39">
        <v>2.1</v>
      </c>
      <c r="BU16" s="39">
        <v>2.7</v>
      </c>
      <c r="BV16" s="39">
        <v>3</v>
      </c>
      <c r="BW16" s="39">
        <v>3.9</v>
      </c>
      <c r="BX16" s="40" t="s">
        <v>75</v>
      </c>
      <c r="BY16" s="41" t="s">
        <v>76</v>
      </c>
      <c r="BZ16" s="56"/>
      <c r="CA16" s="81" t="s">
        <v>83</v>
      </c>
      <c r="CB16" s="81" t="s">
        <v>84</v>
      </c>
      <c r="CC16" s="81" t="s">
        <v>85</v>
      </c>
      <c r="CD16" s="81" t="s">
        <v>86</v>
      </c>
      <c r="CE16" s="81" t="s">
        <v>87</v>
      </c>
      <c r="CF16" s="81" t="s">
        <v>88</v>
      </c>
      <c r="CG16" s="81" t="s">
        <v>89</v>
      </c>
      <c r="CH16" s="81" t="s">
        <v>90</v>
      </c>
      <c r="CI16" s="81" t="s">
        <v>91</v>
      </c>
      <c r="CJ16" s="81" t="s">
        <v>92</v>
      </c>
      <c r="CK16" s="81" t="s">
        <v>93</v>
      </c>
      <c r="CL16" s="81" t="s">
        <v>94</v>
      </c>
      <c r="CM16" s="89"/>
    </row>
    <row r="17" spans="1:91" s="90" customFormat="1" ht="15" customHeight="1">
      <c r="A17" s="134"/>
      <c r="B17" s="139"/>
      <c r="C17" s="145"/>
      <c r="D17" s="142"/>
      <c r="E17" s="142"/>
      <c r="F17" s="137" t="s">
        <v>77</v>
      </c>
      <c r="G17" s="138"/>
      <c r="H17" s="76" t="s">
        <v>69</v>
      </c>
      <c r="I17" s="76"/>
      <c r="J17" s="76" t="s">
        <v>60</v>
      </c>
      <c r="K17" s="76" t="s">
        <v>60</v>
      </c>
      <c r="L17" s="76" t="s">
        <v>60</v>
      </c>
      <c r="M17" s="76" t="s">
        <v>60</v>
      </c>
      <c r="N17" s="76" t="s">
        <v>60</v>
      </c>
      <c r="O17" s="76"/>
      <c r="P17" s="76" t="s">
        <v>60</v>
      </c>
      <c r="Q17" s="76" t="s">
        <v>60</v>
      </c>
      <c r="R17" s="76" t="s">
        <v>60</v>
      </c>
      <c r="S17" s="76" t="s">
        <v>60</v>
      </c>
      <c r="T17" s="76" t="s">
        <v>60</v>
      </c>
      <c r="U17" s="76" t="s">
        <v>60</v>
      </c>
      <c r="V17" s="76"/>
      <c r="W17" s="76" t="s">
        <v>60</v>
      </c>
      <c r="X17" s="76" t="s">
        <v>60</v>
      </c>
      <c r="Y17" s="76" t="s">
        <v>60</v>
      </c>
      <c r="Z17" s="76" t="s">
        <v>60</v>
      </c>
      <c r="AA17" s="76" t="s">
        <v>60</v>
      </c>
      <c r="AB17" s="76" t="s">
        <v>60</v>
      </c>
      <c r="AC17" s="76"/>
      <c r="AD17" s="76" t="s">
        <v>60</v>
      </c>
      <c r="AE17" s="76" t="s">
        <v>60</v>
      </c>
      <c r="AF17" s="76" t="s">
        <v>60</v>
      </c>
      <c r="AG17" s="76" t="s">
        <v>60</v>
      </c>
      <c r="AH17" s="76" t="s">
        <v>60</v>
      </c>
      <c r="AI17" s="76" t="s">
        <v>109</v>
      </c>
      <c r="AJ17" s="76"/>
      <c r="AK17" s="76" t="s">
        <v>60</v>
      </c>
      <c r="AL17" s="76" t="s">
        <v>60</v>
      </c>
      <c r="AM17" s="131">
        <f>COUNTIF(H17:AL17,"PH")+COUNTIF(H17:AL17,"PH/L")+COUNTIF(H17:AL17,"PM")</f>
        <v>0</v>
      </c>
      <c r="AN17" s="131">
        <f>COUNTIF(H17:AL17,"PD")+COUNTIF(H17:AL17,"PDD")+COUNTIF(H17:AL17,"P/DS")/2+COUNTIF(H17:AL17,"PMD")</f>
        <v>0</v>
      </c>
      <c r="AO17" s="131">
        <f>COUNTIF(H17:AL17,"PN")+COUNTIF(H17:AL17,"P/NS")/2+COUNTIF(H17:AL17,"PH")+COUNTIF(H17:AL17,"PH/F")/2+COUNTIF(H17:AL17,"PH/L")/2+COUNTIF(H17:AL17,"PM")</f>
        <v>0</v>
      </c>
      <c r="AP17" s="131">
        <f>COUNTIF(H17:AL17,"BH")+COUNTIF(H17:AL17,"AL/BL")+COUNTIF(H17:AL17,"UL/BL")+COUNTIF(H17:AL17,"BM")</f>
        <v>0</v>
      </c>
      <c r="AQ17" s="131">
        <f>COUNTIF(H17:AL17,"DS")+COUNTIF(H17:AL17,"AL/DS")/2+COUNTIF(H17:AL17,"UL/DS")/2+COUNTIF(H17:AL17,"CT")+COUNTIF(H17:AL17,"MD")</f>
        <v>24.5</v>
      </c>
      <c r="AR17" s="131">
        <f>COUNTIF(H17:AL17,"NS")+COUNTIF(H17:AL17,"AL/NS")/2+COUNTIF(H17:AL17,"UL/NS")/2+COUNTIF(H17:AL17,"BH")+COUNTIF(H17:AL17,"AL/BF")/2+COUNTIF(H17:AL17,"AL/BL")/2+COUNTIF(H17:AL17,"UL/BL")/2+COUNTIF(H17:AL17,"UL/BF")/2+COUNTIF(H17:AL17,"BM")</f>
        <v>0</v>
      </c>
      <c r="AS17" s="131">
        <f>COUNTIF(H17:AL17,"AL")+COUNTIF(H17:AL17,"AL/DS")/2+COUNTIF(H17:AL17,"AL/NS")/2+COUNTIF(H17:AL17,"NH")+COUNTIF(H17:AL17,"SL")+COUNTIF(H17:AL17,"NHD")+COUNTIF(H17:AL17,"B")+COUNTIF(H17:AL17,"HL")+COUNTIF(H17:AL17,"AL/BF")/2+COUNTIF(H17:AL17,"AL/BL")/2</f>
        <v>1</v>
      </c>
      <c r="AT17" s="109">
        <f>COUNTIF(H17:AL17,"PD")+COUNTIF(H17:AL17,"PN")+COUNTIF(H17:AL17,"P/DS")/2+COUNTIF(H17:AL17,"P/NS")/2+COUNTIF(H17:AL17,"DS")+COUNTIF(H17:AL17,"NS")+COUNTIF(H17:AL17,"AL")+COUNTIF(H17:AL17,"AL/DS")+COUNTIF(H17:AL17,"AL/NS")+COUNTIF(H17:AL17,"NH")+COUNTIF(H17:AL17,"SL")+COUNTIF(H17:AL17,"UL/DS")/2+COUNTIF(H17:AL17,"UL/NS")/2+COUNTIF(H17:AL17,"CT")+COUNTIF(H17:AL17,"NHD")+COUNTIF(H17:AL17,"PDD")+COUNTIF(H17:AL17,"B")+COUNTIF(H17:AL17,"HL")+COUNTIF(H17:AL17,"PH")+COUNTIF(H17:AL17,"BH")+COUNTIF(H17:AL17,"AL/BF")+COUNTIF(H17:AL17,"AL/BL")+COUNTIF(H17:AL17,"UL/BF")/2+COUNTIF(H17:AL17,"UL/BL")/2+COUNTIF(H17:AL17,"PH/F")/2+COUNTIF(H17:AL17,"PH/L")/2+COUNTIF(H17:AL17,"MD")+COUNTIF(H17:AL17,"PMD")+COUNTIF(H17:AL17,"PM")+COUNTIF(H17:AL17,"BM")</f>
        <v>25.5</v>
      </c>
      <c r="AU17" s="109">
        <f>COUNTIF(H17:AL17,"P/DS")/2+COUNTIF(H17:AL17,"P/NS")/2+COUNTIF(H17:AL17,"IL")+COUNTIF(H17:AL17,"NL")+COUNTIF(H17:AL17,"UL")+COUNTIF(H17:AL17,"UL/DS")/2+COUNTIF(H17:AL17,"UL/NS")/2+COUNTIF(H17:AL17,"KT")+COUNTIF(H17:AL17,"UL/BF")/2+COUNTIF(H17:AL17,"UL/BL")/2+COUNTIF(H17:AL17,"PH/F")/2+COUNTIF(H17:AL17,"PH/L")/2+COUNTIF(H17:AL17,"NB")</f>
        <v>0.5</v>
      </c>
      <c r="AV17" s="128">
        <f>COUNTIF(H17:AL17,"PN")+COUNTIF(H17:AL17,"TVD")+COUNTIF(H17:AL17,"PH")+COUNTIF(H17:AL17,"PM")+COUNTIF(H17:AL17,"PDD")-COUNTIFS(H17:AL17,"PN",H24:AL24,"&gt;=3")-COUNTIFS(H17:AL17,"PM",H24:AL24,"&gt;=3")</f>
        <v>0</v>
      </c>
      <c r="AW17" s="128">
        <f>COUNTIF(H17:AL17,"NS")+COUNTIF(H17:AL17,"D")+COUNTIF(H17:AL17,"BH")+COUNTIF(H17:AL17,"NHD")+COUNTIF(H17:AL17,"BM")-COUNTIFS(H17:AL17,"NS",H24:AL24,"&gt;=3")-COUNTIFS(H17:AL17,"BH",H24:AL24,"&gt;=3")-COUNTIFS(H17:AL17,"BM",H24:AL24,"&gt;=3")</f>
        <v>0</v>
      </c>
      <c r="AX17" s="109">
        <f>COUNTIF(H17:AL17,"AL")+COUNTIF(H17:AL17,"AL/DS")/2+COUNTIF(H17:AL17,"AL/NS")/2+COUNTIF(H17:AL17,"AL/BF")+COUNTIF(H17:AL17,"AL/BL")/2</f>
        <v>0</v>
      </c>
      <c r="AY17" s="109">
        <f>COUNTIF(H17:AL17,"SL")</f>
        <v>0</v>
      </c>
      <c r="AZ17" s="109">
        <f>COUNTIF(H17:AL17,"NH")</f>
        <v>1</v>
      </c>
      <c r="BA17" s="109">
        <f>COUNTIF(H17:AL17,"HL")</f>
        <v>0</v>
      </c>
      <c r="BB17" s="109">
        <f>COUNTIF(G17:AL17,"P/DS")/2+COUNTIF(G17:AL17,"P/NS")/2+COUNTIF(G17:AL17,"UL")+COUNTIF(G17:AL17,"UL/DS")/2+COUNTIF(G17:AL17,"UL/NS")/2+COUNTIF(G17:AL17,"UL/BL")/2+COUNTIF(G17:AL17,"UL/BF")/2+COUNTIF(G17:AL17,"PH/F")/2+COUNTIF(G17:AL17,"PH/L")/2</f>
        <v>0.5</v>
      </c>
      <c r="BC17" s="109">
        <f>COUNTIF(H17:AL17,"NB")</f>
        <v>0</v>
      </c>
      <c r="BD17" s="109">
        <f>COUNTIF(H17:AL17,"NL")</f>
        <v>0</v>
      </c>
      <c r="BE17" s="109">
        <f>COUNTIF(H17:AL17,"IL")</f>
        <v>0</v>
      </c>
      <c r="BF17" s="109">
        <f>COUNTIF(H17:AL17,"KT")</f>
        <v>0</v>
      </c>
      <c r="BG17" s="109">
        <f>COUNTIF(H17:AL17,"L70")</f>
        <v>0</v>
      </c>
      <c r="BH17" s="109">
        <f>COUNTIF(H17:AL17,"MD")</f>
        <v>0</v>
      </c>
      <c r="BI17" s="109">
        <f>COUNTIF(H17:AL17,"PMD")</f>
        <v>0</v>
      </c>
      <c r="BJ17" s="109">
        <f>COUNTIF(H17:AL17,"PM")</f>
        <v>0</v>
      </c>
      <c r="BK17" s="109">
        <f>COUNTIF(H17:AL17,"BM")</f>
        <v>0</v>
      </c>
      <c r="BL17" s="118">
        <f>SUMIF(H17:AL17,"PD",H18:AL18)+SUMIF(H17:AL17,"PN",H18:AL18)+SUMIF(H17:AL17,"P/DS",H18:AL18)+SUMIF(H17:AL17,"PN/F",H18:AL18)+SUMIF(H17:AL17,"PN/L",H18:AL18)+SUMIF(H17:AL17,"TV",H18:AL18)+SUMIF(H17:AL17,"TVD",H18:AL18)+SUMIF(H17:AL17,"PDD",H18:AL18)</f>
        <v>0</v>
      </c>
      <c r="BM17" s="118">
        <f>SUMIF(H17:AL17,"PD",H19:AL19)+SUMIF(H17:AL17,"PN",H19:AL19)+SUMIF(H17:AL17,"P/DS",H19:AL19)+SUMIF(H17:AL17,"PN/F",H19:AL19)+SUMIF(H17:AL17,"PN/L",H19:AL19)+SUMIF(H17:AL17,"TV",H19:AL19)+SUMIF(H17:AL17,"TVD",H19:AL19)+SUMIF(H17:AL17,"PDD",H19:AL19)+SUMIF(H17:AL17,"PMD",H19:AL19)</f>
        <v>0</v>
      </c>
      <c r="BN17" s="118">
        <f>SUMIF(H17:AL17,"PD",H20:AL20)+SUMIF(H17:AL17,"PN",H20:AL20)+SUMIF(H17:AL17,"P/DS",H20:AL20)+SUMIF(H17:AL17,"PN/F",H20:AL20)+SUMIF(H17:AL17,"PN/L",H20:AL20)+SUMIF(H17:AL17,"TV",H20:AL20)+SUMIF(H17:AL17,"TVD",H20:AL20)</f>
        <v>0</v>
      </c>
      <c r="BO17" s="118">
        <f>SUMIF(H17:AL17,"PD",H21:AL21)+SUMIF(H17:AL17,"PN",H21:AL21)+SUMIF(H17:AL17,"P/DS",H21:AL21)+SUMIF(H17:AL17,"PN/F",H21:AL21)+SUMIF(H17:AL17,"PN/L",H21:AL21)+SUMIF(H17:AL17,"TV",H21:AL21)+SUMIF(H17:AL17,"TVD",H21:AL21)</f>
        <v>0</v>
      </c>
      <c r="BP17" s="118">
        <f>SUMIF(H17:AL17,"PD",H22:AL22)+SUMIF(H17:AL17,"PN",H22:AL22)+SUMIF(H17:AL17,"P/DS",H22:AL22)+SUMIF(H17:AL17,"PN/F",H22:AL22)+SUMIF(H17:AL17,"PN/L",H22:AL22)+SUMIF(H17:AL17,"TV",H22:AL22)+SUMIF(H17:AL17,"TVD",H22:AL22)+SUMIF(H17:AL17,"PDD",H22:AL22)+SUMIF(H17:AL17,"PH",H22:AL22)+SUMIF(H17:AL17,"PM",H22:AL22)</f>
        <v>0</v>
      </c>
      <c r="BQ17" s="118">
        <f>SUMIF(H17:AL17,"PD",H23:AL23)+SUMIF(H17:AL17,"PN",H23:AL23)+SUMIF(H17:AL17,"P/DS",H23:AL23)+SUMIF(H17:AL17,"PN/F",H23:AL23)+SUMIF(H17:AL17,"PN/L",H23:AL23)+SUMIF(H17:AL17,"TV",H23:AL23)+SUMIF(H17:AL17,"TVD",H23:AL23)+SUMIF(H17:AL17,"PDD",H23:AL23)+SUMIF(H17:AL17,"PH",H23:AL23)+SUMIF(H17:AL17,"PM",H23:AL23)</f>
        <v>0</v>
      </c>
      <c r="BR17" s="112">
        <f>SUM(H18:AL18)-BL17</f>
        <v>16.599999999999998</v>
      </c>
      <c r="BS17" s="112">
        <f>SUM(H19:AL19)-BM17</f>
        <v>0</v>
      </c>
      <c r="BT17" s="112">
        <f>SUM(H20:AL20)-BN17</f>
        <v>0</v>
      </c>
      <c r="BU17" s="112">
        <f>SUM(H21:AL21)-BO17</f>
        <v>0</v>
      </c>
      <c r="BV17" s="112">
        <f>SUM(H22:AL22)-BP17</f>
        <v>0</v>
      </c>
      <c r="BW17" s="112">
        <f>SUM(H23:AL23)-BQ17</f>
        <v>0</v>
      </c>
      <c r="BX17" s="109">
        <f>SUMIF(H17:AL17,"PD",H24:AL24)+SUMIF(H17:AL17,"PN",H24:AL24)+SUMIF(H17:AL17,"P/DS",H24:AL24)+SUMIF(H17:AL17,"PN/F",H24:AL24)+SUMIF(H17:AL17,"PN/L",H24:AL24)</f>
        <v>0</v>
      </c>
      <c r="BY17" s="109">
        <f>SUM(H24:AL24)-BX17</f>
        <v>0</v>
      </c>
      <c r="BZ17" s="109">
        <f>+SUM(BL17:BW24)</f>
        <v>16.599999999999998</v>
      </c>
      <c r="CA17" s="115" t="e">
        <f>(COUNTIFS(H17:AL17,"PD",H18:AL18,"&gt;=2"))*0.5-IF(#REF!="VP",COUNTIFS($H$16:$AL$16,"SAT",H17:AL17,"PD",H18:AL18,"&gt;=2"))*0.5</f>
        <v>#REF!</v>
      </c>
      <c r="CB17" s="115">
        <f>(COUNTIFS(H17:AL17,"PN",H19:AL19,"&gt;=0.5",H18:AL18,"&gt;=1.5"))*0.5+COUNTIFS(H17:AL17,"PDD",H19:AL19,"&gt;=0.5",H18:AL18,"&gt;=1.5")*0.5</f>
        <v>0</v>
      </c>
      <c r="CC17" s="123">
        <f>(COUNTIFS(H17:AL17,"TV",H19:AL19,"&gt;=10"))*0.5+(COUNTIFS(H17:AL17,"PMD",H19:AL19,"&gt;=2"))*0.5</f>
        <v>0</v>
      </c>
      <c r="CD17" s="115">
        <f>(COUNTIFS(H17:AL17,"TVD",H21:AL21,"&gt;=6.5",H19:AL19,"&gt;=3.5"))*0.5</f>
        <v>0</v>
      </c>
      <c r="CE17" s="115">
        <f>(COUNTIFS(H17:AL17,"PD",H22:AL22,"&gt;=10"))*0.5</f>
        <v>0</v>
      </c>
      <c r="CF17" s="115">
        <f>(COUNTIFS(H17:AL17,"PDD",H22:AL22,"&gt;=3.5",H23:AL23,"&gt;=6.5")+COUNTIFS(H17:AL17,"PH",H23:AL23,"&gt;=0.5",H22:AL22,"&gt;=1.5")+COUNTIFS(H17:AL17,"PM",H23:AL23,"&gt;=0.5",H22:AL22,"&gt;=1.5"))*0.5</f>
        <v>0</v>
      </c>
      <c r="CG17" s="115" t="e">
        <f>(COUNTIFS(H17:AL17,"DS",H18:AL18,"&gt;=2")+COUNTIFS(H17:AL17,"AL/DS",H18:AL18,"&gt;=2"))*0.5-IF(#REF!="VP",COUNTIFS($H$16:$AL$16,"SAT",H17:AL17,"DS",H18:AL18,"&gt;=2"))*0.5</f>
        <v>#REF!</v>
      </c>
      <c r="CH17" s="115">
        <f>(COUNTIFS(H17:AL17,"NS",H19:AL19,"&gt;=0.5",H18:AL18,"&gt;=1.5")+COUNTIFS(H17:AL17,"AL/NS",H19:AL19,"&gt;=0.5",H18:AL18,"&gt;=1.5")+COUNTIFS(H17:AL17,"NHD",H19:AL19,"&gt;=4.5",H22:AL22,"&gt;=2",H18:AL18,"&gt;=1.5"))*0.5</f>
        <v>0</v>
      </c>
      <c r="CI17" s="115">
        <f>(COUNTIF(H19:AL19,"&gt;=10")+COUNTIFS(H17:AL17,"MD",H19:AL19,"&gt;=2")-COUNTIFS(H17:AL17,"TV",H19:AL19,"&gt;=10"))*0.5</f>
        <v>0</v>
      </c>
      <c r="CJ17" s="115">
        <f>(COUNTIFS(H17:AL17,"D",H21:AL21,"&gt;=6.5",H19:AL19,"&gt;=3.5"))*0.5</f>
        <v>0</v>
      </c>
      <c r="CK17" s="115">
        <f>(COUNTIF(H22:AL22,"&gt;=10")-COUNTIFS(H17:AL17,"PD",H22:AL22,"&gt;=10"))*0.5</f>
        <v>0</v>
      </c>
      <c r="CL17" s="121">
        <f>(COUNTIFS(H17:AL17,"NHD",H22:AL22,"&gt;=3.5",H23:AL23,"&gt;=6.5")+COUNTIFS(H17:AL17,"BH",H22:AL22,"&gt;=1.5",H23:AL23,"&gt;=0.5")+COUNTIFS(H17:AL17,"BM",H22:AL22,"&gt;=1.5",H23:AL23,"&gt;=0.5")+COUNTIFS(H17:AL17,"D",H22:AL22,"&gt;=1.5",H23:AL23,"&gt;=0.5"))*0.5</f>
        <v>0</v>
      </c>
      <c r="CM17" s="122"/>
    </row>
    <row r="18" spans="1:91" s="90" customFormat="1" ht="15" customHeight="1">
      <c r="A18" s="135"/>
      <c r="B18" s="140"/>
      <c r="C18" s="146"/>
      <c r="D18" s="143"/>
      <c r="E18" s="143"/>
      <c r="F18" s="126" t="s">
        <v>78</v>
      </c>
      <c r="G18" s="91">
        <v>1.5</v>
      </c>
      <c r="H18" s="77"/>
      <c r="I18" s="77"/>
      <c r="J18" s="77"/>
      <c r="K18" s="77"/>
      <c r="L18" s="77"/>
      <c r="M18" s="77"/>
      <c r="N18" s="77"/>
      <c r="O18" s="77"/>
      <c r="P18" s="77"/>
      <c r="Q18" s="77">
        <v>2.2000000000000002</v>
      </c>
      <c r="R18" s="77">
        <v>2.2000000000000002</v>
      </c>
      <c r="S18" s="77">
        <v>3.8</v>
      </c>
      <c r="T18" s="77">
        <v>2.2000000000000002</v>
      </c>
      <c r="U18" s="77"/>
      <c r="V18" s="77"/>
      <c r="W18" s="77"/>
      <c r="X18" s="77"/>
      <c r="Y18" s="77"/>
      <c r="Z18" s="77"/>
      <c r="AA18" s="77"/>
      <c r="AB18" s="77">
        <v>4</v>
      </c>
      <c r="AC18" s="73"/>
      <c r="AD18" s="73"/>
      <c r="AE18" s="73"/>
      <c r="AF18" s="73"/>
      <c r="AG18" s="73"/>
      <c r="AH18" s="73"/>
      <c r="AI18" s="73"/>
      <c r="AJ18" s="73"/>
      <c r="AK18" s="73"/>
      <c r="AL18" s="73">
        <v>2.2000000000000002</v>
      </c>
      <c r="AM18" s="132"/>
      <c r="AN18" s="132"/>
      <c r="AO18" s="132"/>
      <c r="AP18" s="132"/>
      <c r="AQ18" s="132"/>
      <c r="AR18" s="132"/>
      <c r="AS18" s="132"/>
      <c r="AT18" s="110"/>
      <c r="AU18" s="110"/>
      <c r="AV18" s="129"/>
      <c r="AW18" s="129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9"/>
      <c r="BM18" s="119"/>
      <c r="BN18" s="119"/>
      <c r="BO18" s="119"/>
      <c r="BP18" s="119"/>
      <c r="BQ18" s="119"/>
      <c r="BR18" s="113"/>
      <c r="BS18" s="113"/>
      <c r="BT18" s="113"/>
      <c r="BU18" s="113"/>
      <c r="BV18" s="113"/>
      <c r="BW18" s="113"/>
      <c r="BX18" s="110"/>
      <c r="BY18" s="110"/>
      <c r="BZ18" s="110"/>
      <c r="CA18" s="116"/>
      <c r="CB18" s="116"/>
      <c r="CC18" s="124"/>
      <c r="CD18" s="116"/>
      <c r="CE18" s="116"/>
      <c r="CF18" s="116"/>
      <c r="CG18" s="116"/>
      <c r="CH18" s="116"/>
      <c r="CI18" s="116"/>
      <c r="CJ18" s="116"/>
      <c r="CK18" s="116"/>
      <c r="CL18" s="121"/>
      <c r="CM18" s="122"/>
    </row>
    <row r="19" spans="1:91" s="90" customFormat="1" ht="15" customHeight="1">
      <c r="A19" s="135"/>
      <c r="B19" s="140"/>
      <c r="C19" s="146"/>
      <c r="D19" s="143"/>
      <c r="E19" s="143"/>
      <c r="F19" s="127"/>
      <c r="G19" s="92">
        <v>2</v>
      </c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132"/>
      <c r="AN19" s="132"/>
      <c r="AO19" s="132"/>
      <c r="AP19" s="132"/>
      <c r="AQ19" s="132"/>
      <c r="AR19" s="132"/>
      <c r="AS19" s="132"/>
      <c r="AT19" s="110"/>
      <c r="AU19" s="110"/>
      <c r="AV19" s="129"/>
      <c r="AW19" s="129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9"/>
      <c r="BM19" s="119"/>
      <c r="BN19" s="119"/>
      <c r="BO19" s="119"/>
      <c r="BP19" s="119"/>
      <c r="BQ19" s="119"/>
      <c r="BR19" s="113"/>
      <c r="BS19" s="113"/>
      <c r="BT19" s="113"/>
      <c r="BU19" s="113"/>
      <c r="BV19" s="113"/>
      <c r="BW19" s="113"/>
      <c r="BX19" s="110"/>
      <c r="BY19" s="110"/>
      <c r="BZ19" s="110"/>
      <c r="CA19" s="116"/>
      <c r="CB19" s="116"/>
      <c r="CC19" s="124"/>
      <c r="CD19" s="116"/>
      <c r="CE19" s="116"/>
      <c r="CF19" s="116"/>
      <c r="CG19" s="116"/>
      <c r="CH19" s="116"/>
      <c r="CI19" s="116"/>
      <c r="CJ19" s="116"/>
      <c r="CK19" s="116"/>
      <c r="CL19" s="121"/>
      <c r="CM19" s="122"/>
    </row>
    <row r="20" spans="1:91" s="90" customFormat="1" ht="15" customHeight="1">
      <c r="A20" s="135"/>
      <c r="B20" s="140"/>
      <c r="C20" s="146"/>
      <c r="D20" s="143"/>
      <c r="E20" s="143"/>
      <c r="F20" s="127"/>
      <c r="G20" s="92">
        <v>2.1</v>
      </c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132"/>
      <c r="AN20" s="132"/>
      <c r="AO20" s="132"/>
      <c r="AP20" s="132"/>
      <c r="AQ20" s="132"/>
      <c r="AR20" s="132"/>
      <c r="AS20" s="132"/>
      <c r="AT20" s="110"/>
      <c r="AU20" s="110"/>
      <c r="AV20" s="129"/>
      <c r="AW20" s="129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9"/>
      <c r="BM20" s="119"/>
      <c r="BN20" s="119"/>
      <c r="BO20" s="119"/>
      <c r="BP20" s="119"/>
      <c r="BQ20" s="119"/>
      <c r="BR20" s="113"/>
      <c r="BS20" s="113"/>
      <c r="BT20" s="113"/>
      <c r="BU20" s="113"/>
      <c r="BV20" s="113"/>
      <c r="BW20" s="113"/>
      <c r="BX20" s="110"/>
      <c r="BY20" s="110"/>
      <c r="BZ20" s="110"/>
      <c r="CA20" s="116"/>
      <c r="CB20" s="116"/>
      <c r="CC20" s="124"/>
      <c r="CD20" s="116"/>
      <c r="CE20" s="116"/>
      <c r="CF20" s="116"/>
      <c r="CG20" s="116"/>
      <c r="CH20" s="116"/>
      <c r="CI20" s="116"/>
      <c r="CJ20" s="116"/>
      <c r="CK20" s="116"/>
      <c r="CL20" s="121"/>
      <c r="CM20" s="122"/>
    </row>
    <row r="21" spans="1:91" s="90" customFormat="1" ht="15" customHeight="1">
      <c r="A21" s="135"/>
      <c r="B21" s="140"/>
      <c r="C21" s="146"/>
      <c r="D21" s="143"/>
      <c r="E21" s="143"/>
      <c r="F21" s="127"/>
      <c r="G21" s="92">
        <v>2.7</v>
      </c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132"/>
      <c r="AN21" s="132"/>
      <c r="AO21" s="132"/>
      <c r="AP21" s="132"/>
      <c r="AQ21" s="132"/>
      <c r="AR21" s="132"/>
      <c r="AS21" s="132"/>
      <c r="AT21" s="110"/>
      <c r="AU21" s="110"/>
      <c r="AV21" s="129"/>
      <c r="AW21" s="129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9"/>
      <c r="BM21" s="119"/>
      <c r="BN21" s="119"/>
      <c r="BO21" s="119"/>
      <c r="BP21" s="119"/>
      <c r="BQ21" s="119"/>
      <c r="BR21" s="113"/>
      <c r="BS21" s="113"/>
      <c r="BT21" s="113"/>
      <c r="BU21" s="113"/>
      <c r="BV21" s="113"/>
      <c r="BW21" s="113"/>
      <c r="BX21" s="110"/>
      <c r="BY21" s="110"/>
      <c r="BZ21" s="110"/>
      <c r="CA21" s="116"/>
      <c r="CB21" s="116"/>
      <c r="CC21" s="124"/>
      <c r="CD21" s="116"/>
      <c r="CE21" s="116"/>
      <c r="CF21" s="116"/>
      <c r="CG21" s="116"/>
      <c r="CH21" s="116"/>
      <c r="CI21" s="116"/>
      <c r="CJ21" s="116"/>
      <c r="CK21" s="116"/>
      <c r="CL21" s="121"/>
      <c r="CM21" s="122"/>
    </row>
    <row r="22" spans="1:91" s="90" customFormat="1" ht="15" customHeight="1">
      <c r="A22" s="135"/>
      <c r="B22" s="140"/>
      <c r="C22" s="146"/>
      <c r="D22" s="143"/>
      <c r="E22" s="143"/>
      <c r="F22" s="127"/>
      <c r="G22" s="92">
        <v>3</v>
      </c>
      <c r="H22" s="78"/>
      <c r="I22" s="77"/>
      <c r="J22" s="77"/>
      <c r="K22" s="77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132"/>
      <c r="AN22" s="132"/>
      <c r="AO22" s="132"/>
      <c r="AP22" s="132"/>
      <c r="AQ22" s="132"/>
      <c r="AR22" s="132"/>
      <c r="AS22" s="132"/>
      <c r="AT22" s="110"/>
      <c r="AU22" s="110"/>
      <c r="AV22" s="129"/>
      <c r="AW22" s="129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9"/>
      <c r="BM22" s="119"/>
      <c r="BN22" s="119"/>
      <c r="BO22" s="119"/>
      <c r="BP22" s="119"/>
      <c r="BQ22" s="119"/>
      <c r="BR22" s="113"/>
      <c r="BS22" s="113"/>
      <c r="BT22" s="113"/>
      <c r="BU22" s="113"/>
      <c r="BV22" s="113"/>
      <c r="BW22" s="113"/>
      <c r="BX22" s="110"/>
      <c r="BY22" s="110"/>
      <c r="BZ22" s="110"/>
      <c r="CA22" s="116"/>
      <c r="CB22" s="116"/>
      <c r="CC22" s="124"/>
      <c r="CD22" s="116"/>
      <c r="CE22" s="116"/>
      <c r="CF22" s="116"/>
      <c r="CG22" s="116"/>
      <c r="CH22" s="116"/>
      <c r="CI22" s="116"/>
      <c r="CJ22" s="116"/>
      <c r="CK22" s="116"/>
      <c r="CL22" s="121"/>
      <c r="CM22" s="122"/>
    </row>
    <row r="23" spans="1:91" s="90" customFormat="1" ht="15" customHeight="1">
      <c r="A23" s="135"/>
      <c r="B23" s="140"/>
      <c r="C23" s="146"/>
      <c r="D23" s="143"/>
      <c r="E23" s="143"/>
      <c r="F23" s="127"/>
      <c r="G23" s="93">
        <v>3.9</v>
      </c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132"/>
      <c r="AN23" s="132"/>
      <c r="AO23" s="132"/>
      <c r="AP23" s="132"/>
      <c r="AQ23" s="132"/>
      <c r="AR23" s="132"/>
      <c r="AS23" s="132"/>
      <c r="AT23" s="110"/>
      <c r="AU23" s="110"/>
      <c r="AV23" s="129"/>
      <c r="AW23" s="129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9"/>
      <c r="BM23" s="119"/>
      <c r="BN23" s="119"/>
      <c r="BO23" s="119"/>
      <c r="BP23" s="119"/>
      <c r="BQ23" s="119"/>
      <c r="BR23" s="113"/>
      <c r="BS23" s="113"/>
      <c r="BT23" s="113"/>
      <c r="BU23" s="113"/>
      <c r="BV23" s="113"/>
      <c r="BW23" s="113"/>
      <c r="BX23" s="110"/>
      <c r="BY23" s="110"/>
      <c r="BZ23" s="110"/>
      <c r="CA23" s="116"/>
      <c r="CB23" s="116"/>
      <c r="CC23" s="124"/>
      <c r="CD23" s="116"/>
      <c r="CE23" s="116"/>
      <c r="CF23" s="116"/>
      <c r="CG23" s="116"/>
      <c r="CH23" s="116"/>
      <c r="CI23" s="116"/>
      <c r="CJ23" s="116"/>
      <c r="CK23" s="116"/>
      <c r="CL23" s="121"/>
      <c r="CM23" s="122"/>
    </row>
    <row r="24" spans="1:91" s="90" customFormat="1" ht="15" customHeight="1">
      <c r="A24" s="136"/>
      <c r="B24" s="141"/>
      <c r="C24" s="147"/>
      <c r="D24" s="144"/>
      <c r="E24" s="144"/>
      <c r="F24" s="151" t="s">
        <v>79</v>
      </c>
      <c r="G24" s="151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133"/>
      <c r="AN24" s="133"/>
      <c r="AO24" s="133"/>
      <c r="AP24" s="133"/>
      <c r="AQ24" s="133"/>
      <c r="AR24" s="133"/>
      <c r="AS24" s="133"/>
      <c r="AT24" s="111"/>
      <c r="AU24" s="111"/>
      <c r="AV24" s="130"/>
      <c r="AW24" s="130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20"/>
      <c r="BM24" s="120"/>
      <c r="BN24" s="120"/>
      <c r="BO24" s="120"/>
      <c r="BP24" s="120"/>
      <c r="BQ24" s="120"/>
      <c r="BR24" s="114"/>
      <c r="BS24" s="114"/>
      <c r="BT24" s="114"/>
      <c r="BU24" s="114"/>
      <c r="BV24" s="114"/>
      <c r="BW24" s="114"/>
      <c r="BX24" s="111"/>
      <c r="BY24" s="111"/>
      <c r="BZ24" s="111"/>
      <c r="CA24" s="117"/>
      <c r="CB24" s="117"/>
      <c r="CC24" s="125"/>
      <c r="CD24" s="117"/>
      <c r="CE24" s="117"/>
      <c r="CF24" s="117"/>
      <c r="CG24" s="117"/>
      <c r="CH24" s="117"/>
      <c r="CI24" s="117"/>
      <c r="CJ24" s="117"/>
      <c r="CK24" s="117"/>
      <c r="CL24" s="121"/>
      <c r="CM24" s="122"/>
    </row>
    <row r="25" spans="1:91" s="64" customFormat="1" ht="15" customHeight="1">
      <c r="A25" s="134"/>
      <c r="B25" s="139"/>
      <c r="C25" s="145"/>
      <c r="D25" s="142"/>
      <c r="E25" s="142"/>
      <c r="F25" s="137" t="s">
        <v>77</v>
      </c>
      <c r="G25" s="138"/>
      <c r="H25" s="76" t="s">
        <v>69</v>
      </c>
      <c r="I25" s="76"/>
      <c r="J25" s="76" t="s">
        <v>60</v>
      </c>
      <c r="K25" s="76" t="s">
        <v>60</v>
      </c>
      <c r="L25" s="76" t="s">
        <v>60</v>
      </c>
      <c r="M25" s="76" t="s">
        <v>60</v>
      </c>
      <c r="N25" s="76" t="s">
        <v>60</v>
      </c>
      <c r="O25" s="76"/>
      <c r="P25" s="76" t="s">
        <v>60</v>
      </c>
      <c r="Q25" s="76" t="s">
        <v>60</v>
      </c>
      <c r="R25" s="76" t="s">
        <v>60</v>
      </c>
      <c r="S25" s="76" t="s">
        <v>60</v>
      </c>
      <c r="T25" s="76" t="s">
        <v>60</v>
      </c>
      <c r="U25" s="76" t="s">
        <v>60</v>
      </c>
      <c r="V25" s="76"/>
      <c r="W25" s="76" t="s">
        <v>60</v>
      </c>
      <c r="X25" s="76" t="s">
        <v>60</v>
      </c>
      <c r="Y25" s="76" t="s">
        <v>60</v>
      </c>
      <c r="Z25" s="76" t="s">
        <v>60</v>
      </c>
      <c r="AA25" s="76" t="s">
        <v>60</v>
      </c>
      <c r="AB25" s="76" t="s">
        <v>60</v>
      </c>
      <c r="AC25" s="76"/>
      <c r="AD25" s="76" t="s">
        <v>60</v>
      </c>
      <c r="AE25" s="76" t="s">
        <v>60</v>
      </c>
      <c r="AF25" s="76" t="s">
        <v>60</v>
      </c>
      <c r="AG25" s="76" t="s">
        <v>60</v>
      </c>
      <c r="AH25" s="76" t="s">
        <v>60</v>
      </c>
      <c r="AI25" s="76" t="s">
        <v>109</v>
      </c>
      <c r="AJ25" s="76"/>
      <c r="AK25" s="76" t="s">
        <v>60</v>
      </c>
      <c r="AL25" s="76" t="s">
        <v>60</v>
      </c>
      <c r="AM25" s="131">
        <f>COUNTIF(H25:AL25,"PH")+COUNTIF(H25:AL25,"PH/L")+COUNTIF(H25:AL25,"PM")</f>
        <v>0</v>
      </c>
      <c r="AN25" s="131">
        <f>COUNTIF(H25:AL25,"PD")+COUNTIF(H25:AL25,"PDD")+COUNTIF(H25:AL25,"P/DS")/2+COUNTIF(H25:AL25,"PMD")</f>
        <v>0</v>
      </c>
      <c r="AO25" s="131">
        <f>COUNTIF(H25:AL25,"PN")+COUNTIF(H25:AL25,"P/NS")/2+COUNTIF(H25:AL25,"PH")+COUNTIF(H25:AL25,"PH/F")/2+COUNTIF(H25:AL25,"PH/L")/2+COUNTIF(H25:AL25,"PM")</f>
        <v>0</v>
      </c>
      <c r="AP25" s="131">
        <f>COUNTIF(H25:AL25,"BH")+COUNTIF(H25:AL25,"AL/BL")+COUNTIF(H25:AL25,"UL/BL")+COUNTIF(H25:AL25,"BM")</f>
        <v>0</v>
      </c>
      <c r="AQ25" s="131">
        <f>COUNTIF(H25:AL25,"DS")+COUNTIF(H25:AL25,"AL/DS")/2+COUNTIF(H25:AL25,"UL/DS")/2+COUNTIF(H25:AL25,"CT")+COUNTIF(H25:AL25,"MD")</f>
        <v>24.5</v>
      </c>
      <c r="AR25" s="131">
        <f>COUNTIF(H25:AL25,"NS")+COUNTIF(H25:AL25,"AL/NS")/2+COUNTIF(H25:AL25,"UL/NS")/2+COUNTIF(H25:AL25,"BH")+COUNTIF(H25:AL25,"AL/BF")/2+COUNTIF(H25:AL25,"AL/BL")/2+COUNTIF(H25:AL25,"UL/BL")/2+COUNTIF(H25:AL25,"UL/BF")/2+COUNTIF(H25:AL25,"BM")</f>
        <v>0</v>
      </c>
      <c r="AS25" s="131">
        <f>COUNTIF(H25:AL25,"AL")+COUNTIF(H25:AL25,"AL/DS")/2+COUNTIF(H25:AL25,"AL/NS")/2+COUNTIF(H25:AL25,"NH")+COUNTIF(H25:AL25,"SL")+COUNTIF(H25:AL25,"NHD")+COUNTIF(H25:AL25,"B")+COUNTIF(H25:AL25,"HL")+COUNTIF(H25:AL25,"AL/BF")/2+COUNTIF(H25:AL25,"AL/BL")/2</f>
        <v>1</v>
      </c>
      <c r="AT25" s="109">
        <f>COUNTIF(H25:AL25,"PD")+COUNTIF(H25:AL25,"PN")+COUNTIF(H25:AL25,"P/DS")/2+COUNTIF(H25:AL25,"P/NS")/2+COUNTIF(H25:AL25,"DS")+COUNTIF(H25:AL25,"NS")+COUNTIF(H25:AL25,"AL")+COUNTIF(H25:AL25,"AL/DS")+COUNTIF(H25:AL25,"AL/NS")+COUNTIF(H25:AL25,"NH")+COUNTIF(H25:AL25,"SL")+COUNTIF(H25:AL25,"UL/DS")/2+COUNTIF(H25:AL25,"UL/NS")/2+COUNTIF(H25:AL25,"CT")+COUNTIF(H25:AL25,"NHD")+COUNTIF(H25:AL25,"PDD")+COUNTIF(H25:AL25,"B")+COUNTIF(H25:AL25,"HL")+COUNTIF(H25:AL25,"PH")+COUNTIF(H25:AL25,"BH")+COUNTIF(H25:AL25,"AL/BF")+COUNTIF(H25:AL25,"AL/BL")+COUNTIF(H25:AL25,"UL/BF")/2+COUNTIF(H25:AL25,"UL/BL")/2+COUNTIF(H25:AL25,"PH/F")/2+COUNTIF(H25:AL25,"PH/L")/2+COUNTIF(H25:AL25,"MD")+COUNTIF(H25:AL25,"PMD")+COUNTIF(H25:AL25,"PM")+COUNTIF(H25:AL25,"BM")</f>
        <v>25.5</v>
      </c>
      <c r="AU25" s="109">
        <f>COUNTIF(H25:AL25,"P/DS")/2+COUNTIF(H25:AL25,"P/NS")/2+COUNTIF(H25:AL25,"IL")+COUNTIF(H25:AL25,"NL")+COUNTIF(H25:AL25,"UL")+COUNTIF(H25:AL25,"UL/DS")/2+COUNTIF(H25:AL25,"UL/NS")/2+COUNTIF(H25:AL25,"KT")+COUNTIF(H25:AL25,"UL/BF")/2+COUNTIF(H25:AL25,"UL/BL")/2+COUNTIF(H25:AL25,"PH/F")/2+COUNTIF(H25:AL25,"PH/L")/2+COUNTIF(H25:AL25,"NB")</f>
        <v>0.5</v>
      </c>
      <c r="AV25" s="128">
        <f>COUNTIF(H25:AL25,"PN")+COUNTIF(H25:AL25,"TVD")+COUNTIF(H25:AL25,"PH")+COUNTIF(H25:AL25,"PM")+COUNTIF(H25:AL25,"PDD")-COUNTIFS(H25:AL25,"PN",H32:AL32,"&gt;=3")-COUNTIFS(H25:AL25,"PM",H32:AL32,"&gt;=3")</f>
        <v>0</v>
      </c>
      <c r="AW25" s="128">
        <f>COUNTIF(H25:AL25,"NS")+COUNTIF(H25:AL25,"D")+COUNTIF(H25:AL25,"BH")+COUNTIF(H25:AL25,"NHD")+COUNTIF(H25:AL25,"BM")-COUNTIFS(H25:AL25,"NS",H32:AL32,"&gt;=3")-COUNTIFS(H25:AL25,"BH",H32:AL32,"&gt;=3")-COUNTIFS(H25:AL25,"BM",H32:AL32,"&gt;=3")</f>
        <v>0</v>
      </c>
      <c r="AX25" s="109">
        <f>COUNTIF(H25:AL25,"AL")+COUNTIF(H25:AL25,"AL/DS")/2+COUNTIF(H25:AL25,"AL/NS")/2+COUNTIF(H25:AL25,"AL/BF")+COUNTIF(H25:AL25,"AL/BL")/2</f>
        <v>0</v>
      </c>
      <c r="AY25" s="109">
        <f>COUNTIF(H25:AL25,"SL")</f>
        <v>0</v>
      </c>
      <c r="AZ25" s="109">
        <f>COUNTIF(H25:AL25,"NH")</f>
        <v>1</v>
      </c>
      <c r="BA25" s="109">
        <f>COUNTIF(H25:AL25,"HL")</f>
        <v>0</v>
      </c>
      <c r="BB25" s="109">
        <f>COUNTIF(G25:AL25,"P/DS")/2+COUNTIF(G25:AL25,"P/NS")/2+COUNTIF(G25:AL25,"UL")+COUNTIF(G25:AL25,"UL/DS")/2+COUNTIF(G25:AL25,"UL/NS")/2+COUNTIF(G25:AL25,"UL/BL")/2+COUNTIF(G25:AL25,"UL/BF")/2+COUNTIF(G25:AL25,"PH/F")/2+COUNTIF(G25:AL25,"PH/L")/2</f>
        <v>0.5</v>
      </c>
      <c r="BC25" s="109">
        <f>COUNTIF(H25:AL25,"NB")</f>
        <v>0</v>
      </c>
      <c r="BD25" s="109">
        <f>COUNTIF(H25:AL25,"NL")</f>
        <v>0</v>
      </c>
      <c r="BE25" s="109">
        <f>COUNTIF(H25:AL25,"IL")</f>
        <v>0</v>
      </c>
      <c r="BF25" s="109">
        <f>COUNTIF(H25:AL25,"KT")</f>
        <v>0</v>
      </c>
      <c r="BG25" s="109">
        <f>COUNTIF(H25:AL25,"L70")</f>
        <v>0</v>
      </c>
      <c r="BH25" s="109">
        <f>COUNTIF(H25:AL25,"MD")</f>
        <v>0</v>
      </c>
      <c r="BI25" s="109">
        <f>COUNTIF(H25:AL25,"PMD")</f>
        <v>0</v>
      </c>
      <c r="BJ25" s="109">
        <f>COUNTIF(H25:AL25,"PM")</f>
        <v>0</v>
      </c>
      <c r="BK25" s="109">
        <f>COUNTIF(H25:AL25,"BM")</f>
        <v>0</v>
      </c>
      <c r="BL25" s="118">
        <f>SUMIF(H25:AL25,"PD",H26:AL26)+SUMIF(H25:AL25,"PN",H26:AL26)+SUMIF(H25:AL25,"P/DS",H26:AL26)+SUMIF(H25:AL25,"PN/F",H26:AL26)+SUMIF(H25:AL25,"PN/L",H26:AL26)+SUMIF(H25:AL25,"TV",H26:AL26)+SUMIF(H25:AL25,"TVD",H26:AL26)+SUMIF(H25:AL25,"PDD",H26:AL26)</f>
        <v>0</v>
      </c>
      <c r="BM25" s="118">
        <f>SUMIF(H25:AL25,"PD",H27:AL27)+SUMIF(H25:AL25,"PN",H27:AL27)+SUMIF(H25:AL25,"P/DS",H27:AL27)+SUMIF(H25:AL25,"PN/F",H27:AL27)+SUMIF(H25:AL25,"PN/L",H27:AL27)+SUMIF(H25:AL25,"TV",H27:AL27)+SUMIF(H25:AL25,"TVD",H27:AL27)+SUMIF(H25:AL25,"PDD",H27:AL27)+SUMIF(H25:AL25,"PMD",H27:AL27)</f>
        <v>0</v>
      </c>
      <c r="BN25" s="118">
        <f>SUMIF(H25:AL25,"PD",H28:AL28)+SUMIF(H25:AL25,"PN",H28:AL28)+SUMIF(H25:AL25,"P/DS",H28:AL28)+SUMIF(H25:AL25,"PN/F",H28:AL28)+SUMIF(H25:AL25,"PN/L",H28:AL28)+SUMIF(H25:AL25,"TV",H28:AL28)+SUMIF(H25:AL25,"TVD",H28:AL28)</f>
        <v>0</v>
      </c>
      <c r="BO25" s="118">
        <f>SUMIF(H25:AL25,"PD",H29:AL29)+SUMIF(H25:AL25,"PN",H29:AL29)+SUMIF(H25:AL25,"P/DS",H29:AL29)+SUMIF(H25:AL25,"PN/F",H29:AL29)+SUMIF(H25:AL25,"PN/L",H29:AL29)+SUMIF(H25:AL25,"TV",H29:AL29)+SUMIF(H25:AL25,"TVD",H29:AL29)</f>
        <v>0</v>
      </c>
      <c r="BP25" s="118">
        <f>SUMIF(H25:AL25,"PD",H30:AL30)+SUMIF(H25:AL25,"PN",H30:AL30)+SUMIF(H25:AL25,"P/DS",H30:AL30)+SUMIF(H25:AL25,"PN/F",H30:AL30)+SUMIF(H25:AL25,"PN/L",H30:AL30)+SUMIF(H25:AL25,"TV",H30:AL30)+SUMIF(H25:AL25,"TVD",H30:AL30)+SUMIF(H25:AL25,"PDD",H30:AL30)+SUMIF(H25:AL25,"PH",H30:AL30)+SUMIF(H25:AL25,"PM",H30:AL30)</f>
        <v>0</v>
      </c>
      <c r="BQ25" s="118">
        <f>SUMIF(H25:AL25,"PD",H31:AL31)+SUMIF(H25:AL25,"PN",H31:AL31)+SUMIF(H25:AL25,"P/DS",H31:AL31)+SUMIF(H25:AL25,"PN/F",H31:AL31)+SUMIF(H25:AL25,"PN/L",H31:AL31)+SUMIF(H25:AL25,"TV",H31:AL31)+SUMIF(H25:AL25,"TVD",H31:AL31)+SUMIF(H25:AL25,"PDD",H31:AL31)+SUMIF(H25:AL25,"PH",H31:AL31)+SUMIF(H25:AL25,"PM",H31:AL31)</f>
        <v>0</v>
      </c>
      <c r="BR25" s="112">
        <f>SUM(H26:AL26)-BL25</f>
        <v>16.599999999999998</v>
      </c>
      <c r="BS25" s="112">
        <f>SUM(H27:AL27)-BM25</f>
        <v>0</v>
      </c>
      <c r="BT25" s="112">
        <f>SUM(H28:AL28)-BN25</f>
        <v>0</v>
      </c>
      <c r="BU25" s="112">
        <f>SUM(H29:AL29)-BO25</f>
        <v>0</v>
      </c>
      <c r="BV25" s="112">
        <f>SUM(H30:AL30)-BP25</f>
        <v>0</v>
      </c>
      <c r="BW25" s="112">
        <f>SUM(H31:AL31)-BQ25</f>
        <v>0</v>
      </c>
      <c r="BX25" s="109">
        <f>SUMIF(H25:AL25,"PD",H32:AL32)+SUMIF(H25:AL25,"PN",H32:AL32)+SUMIF(H25:AL25,"P/DS",H32:AL32)+SUMIF(H25:AL25,"PN/F",H32:AL32)+SUMIF(H25:AL25,"PN/L",H32:AL32)</f>
        <v>0</v>
      </c>
      <c r="BY25" s="109">
        <f>SUM(H32:AL32)-BX25</f>
        <v>0</v>
      </c>
      <c r="BZ25" s="109">
        <f>+SUM(BL25:BW32)</f>
        <v>16.599999999999998</v>
      </c>
      <c r="CA25" s="115" t="e">
        <f>(COUNTIFS(H25:AL25,"PD",H26:AL26,"&gt;=2"))*0.5-IF(#REF!="VP",COUNTIFS($H$16:$AL$16,"SAT",H25:AL25,"PD",H26:AL26,"&gt;=2"))*0.5</f>
        <v>#REF!</v>
      </c>
      <c r="CB25" s="115">
        <f>(COUNTIFS(H25:AL25,"PN",H27:AL27,"&gt;=0.5",H26:AL26,"&gt;=1.5"))*0.5+COUNTIFS(H25:AL25,"PDD",H27:AL27,"&gt;=0.5",H26:AL26,"&gt;=1.5")*0.5</f>
        <v>0</v>
      </c>
      <c r="CC25" s="123">
        <f>(COUNTIFS(H25:AL25,"TV",H27:AL27,"&gt;=10"))*0.5+(COUNTIFS(H25:AL25,"PMD",H27:AL27,"&gt;=2"))*0.5</f>
        <v>0</v>
      </c>
      <c r="CD25" s="115">
        <f>(COUNTIFS(H25:AL25,"TVD",H29:AL29,"&gt;=6.5",H27:AL27,"&gt;=3.5"))*0.5</f>
        <v>0</v>
      </c>
      <c r="CE25" s="115">
        <f>(COUNTIFS(H25:AL25,"PD",H30:AL30,"&gt;=10"))*0.5</f>
        <v>0</v>
      </c>
      <c r="CF25" s="115">
        <f>(COUNTIFS(H25:AL25,"PDD",H30:AL30,"&gt;=3.5",H31:AL31,"&gt;=6.5")+COUNTIFS(H25:AL25,"PH",H31:AL31,"&gt;=0.5",H30:AL30,"&gt;=1.5")+COUNTIFS(H25:AL25,"PM",H31:AL31,"&gt;=0.5",H30:AL30,"&gt;=1.5"))*0.5</f>
        <v>0</v>
      </c>
      <c r="CG25" s="115" t="e">
        <f>(COUNTIFS(H25:AL25,"DS",H26:AL26,"&gt;=2")+COUNTIFS(H25:AL25,"AL/DS",H26:AL26,"&gt;=2"))*0.5-IF(#REF!="VP",COUNTIFS($H$16:$AL$16,"SAT",H25:AL25,"DS",H26:AL26,"&gt;=2"))*0.5</f>
        <v>#REF!</v>
      </c>
      <c r="CH25" s="115">
        <f>(COUNTIFS(H25:AL25,"NS",H27:AL27,"&gt;=0.5",H26:AL26,"&gt;=1.5")+COUNTIFS(H25:AL25,"AL/NS",H27:AL27,"&gt;=0.5",H26:AL26,"&gt;=1.5")+COUNTIFS(H25:AL25,"NHD",H27:AL27,"&gt;=4.5",H30:AL30,"&gt;=2",H26:AL26,"&gt;=1.5"))*0.5</f>
        <v>0</v>
      </c>
      <c r="CI25" s="115">
        <f>(COUNTIF(H27:AL27,"&gt;=10")+COUNTIFS(H25:AL25,"MD",H27:AL27,"&gt;=2")-COUNTIFS(H25:AL25,"TV",H27:AL27,"&gt;=10"))*0.5</f>
        <v>0</v>
      </c>
      <c r="CJ25" s="115">
        <f>(COUNTIFS(H25:AL25,"D",H29:AL29,"&gt;=6.5",H27:AL27,"&gt;=3.5"))*0.5</f>
        <v>0</v>
      </c>
      <c r="CK25" s="115">
        <f>(COUNTIF(H30:AL30,"&gt;=10")-COUNTIFS(H25:AL25,"PD",H30:AL30,"&gt;=10"))*0.5</f>
        <v>0</v>
      </c>
      <c r="CL25" s="121">
        <f>(COUNTIFS(H25:AL25,"NHD",H30:AL30,"&gt;=3.5",H31:AL31,"&gt;=6.5")+COUNTIFS(H25:AL25,"BH",H30:AL30,"&gt;=1.5",H31:AL31,"&gt;=0.5")+COUNTIFS(H25:AL25,"BM",H30:AL30,"&gt;=1.5",H31:AL31,"&gt;=0.5")+COUNTIFS(H25:AL25,"D",H30:AL30,"&gt;=1.5",H31:AL31,"&gt;=0.5"))*0.5</f>
        <v>0</v>
      </c>
      <c r="CM25" s="122"/>
    </row>
    <row r="26" spans="1:91" s="64" customFormat="1" ht="15" customHeight="1">
      <c r="A26" s="135"/>
      <c r="B26" s="140"/>
      <c r="C26" s="146"/>
      <c r="D26" s="143"/>
      <c r="E26" s="143"/>
      <c r="F26" s="126" t="s">
        <v>78</v>
      </c>
      <c r="G26" s="65">
        <v>1.5</v>
      </c>
      <c r="H26" s="77"/>
      <c r="I26" s="77"/>
      <c r="J26" s="77"/>
      <c r="K26" s="77"/>
      <c r="L26" s="77"/>
      <c r="M26" s="77"/>
      <c r="N26" s="77"/>
      <c r="O26" s="77"/>
      <c r="P26" s="77"/>
      <c r="Q26" s="77">
        <v>2.2000000000000002</v>
      </c>
      <c r="R26" s="77">
        <v>2.2000000000000002</v>
      </c>
      <c r="S26" s="77">
        <v>3.8</v>
      </c>
      <c r="T26" s="77">
        <v>2.2000000000000002</v>
      </c>
      <c r="U26" s="77"/>
      <c r="V26" s="77"/>
      <c r="W26" s="77"/>
      <c r="X26" s="77"/>
      <c r="Y26" s="77"/>
      <c r="Z26" s="77"/>
      <c r="AA26" s="77"/>
      <c r="AB26" s="77">
        <v>4</v>
      </c>
      <c r="AC26" s="73"/>
      <c r="AD26" s="73"/>
      <c r="AE26" s="73"/>
      <c r="AF26" s="73"/>
      <c r="AG26" s="73"/>
      <c r="AH26" s="73"/>
      <c r="AI26" s="73"/>
      <c r="AJ26" s="73"/>
      <c r="AK26" s="73"/>
      <c r="AL26" s="73">
        <v>2.2000000000000002</v>
      </c>
      <c r="AM26" s="132"/>
      <c r="AN26" s="132"/>
      <c r="AO26" s="132"/>
      <c r="AP26" s="132"/>
      <c r="AQ26" s="132"/>
      <c r="AR26" s="132"/>
      <c r="AS26" s="132"/>
      <c r="AT26" s="110"/>
      <c r="AU26" s="110"/>
      <c r="AV26" s="129"/>
      <c r="AW26" s="129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9"/>
      <c r="BM26" s="119"/>
      <c r="BN26" s="119"/>
      <c r="BO26" s="119"/>
      <c r="BP26" s="119"/>
      <c r="BQ26" s="119"/>
      <c r="BR26" s="113"/>
      <c r="BS26" s="113"/>
      <c r="BT26" s="113"/>
      <c r="BU26" s="113"/>
      <c r="BV26" s="113"/>
      <c r="BW26" s="113"/>
      <c r="BX26" s="110"/>
      <c r="BY26" s="110"/>
      <c r="BZ26" s="110"/>
      <c r="CA26" s="116"/>
      <c r="CB26" s="116"/>
      <c r="CC26" s="124"/>
      <c r="CD26" s="116"/>
      <c r="CE26" s="116"/>
      <c r="CF26" s="116"/>
      <c r="CG26" s="116"/>
      <c r="CH26" s="116"/>
      <c r="CI26" s="116"/>
      <c r="CJ26" s="116"/>
      <c r="CK26" s="116"/>
      <c r="CL26" s="121"/>
      <c r="CM26" s="122"/>
    </row>
    <row r="27" spans="1:91" s="64" customFormat="1" ht="15" customHeight="1">
      <c r="A27" s="135"/>
      <c r="B27" s="140"/>
      <c r="C27" s="146"/>
      <c r="D27" s="143"/>
      <c r="E27" s="143"/>
      <c r="F27" s="127"/>
      <c r="G27" s="66">
        <v>2</v>
      </c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132"/>
      <c r="AN27" s="132"/>
      <c r="AO27" s="132"/>
      <c r="AP27" s="132"/>
      <c r="AQ27" s="132"/>
      <c r="AR27" s="132"/>
      <c r="AS27" s="132"/>
      <c r="AT27" s="110"/>
      <c r="AU27" s="110"/>
      <c r="AV27" s="129"/>
      <c r="AW27" s="129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9"/>
      <c r="BM27" s="119"/>
      <c r="BN27" s="119"/>
      <c r="BO27" s="119"/>
      <c r="BP27" s="119"/>
      <c r="BQ27" s="119"/>
      <c r="BR27" s="113"/>
      <c r="BS27" s="113"/>
      <c r="BT27" s="113"/>
      <c r="BU27" s="113"/>
      <c r="BV27" s="113"/>
      <c r="BW27" s="113"/>
      <c r="BX27" s="110"/>
      <c r="BY27" s="110"/>
      <c r="BZ27" s="110"/>
      <c r="CA27" s="116"/>
      <c r="CB27" s="116"/>
      <c r="CC27" s="124"/>
      <c r="CD27" s="116"/>
      <c r="CE27" s="116"/>
      <c r="CF27" s="116"/>
      <c r="CG27" s="116"/>
      <c r="CH27" s="116"/>
      <c r="CI27" s="116"/>
      <c r="CJ27" s="116"/>
      <c r="CK27" s="116"/>
      <c r="CL27" s="121"/>
      <c r="CM27" s="122"/>
    </row>
    <row r="28" spans="1:91" s="64" customFormat="1" ht="15" customHeight="1">
      <c r="A28" s="135"/>
      <c r="B28" s="140"/>
      <c r="C28" s="146"/>
      <c r="D28" s="143"/>
      <c r="E28" s="143"/>
      <c r="F28" s="127"/>
      <c r="G28" s="66">
        <v>2.1</v>
      </c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132"/>
      <c r="AN28" s="132"/>
      <c r="AO28" s="132"/>
      <c r="AP28" s="132"/>
      <c r="AQ28" s="132"/>
      <c r="AR28" s="132"/>
      <c r="AS28" s="132"/>
      <c r="AT28" s="110"/>
      <c r="AU28" s="110"/>
      <c r="AV28" s="129"/>
      <c r="AW28" s="129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9"/>
      <c r="BM28" s="119"/>
      <c r="BN28" s="119"/>
      <c r="BO28" s="119"/>
      <c r="BP28" s="119"/>
      <c r="BQ28" s="119"/>
      <c r="BR28" s="113"/>
      <c r="BS28" s="113"/>
      <c r="BT28" s="113"/>
      <c r="BU28" s="113"/>
      <c r="BV28" s="113"/>
      <c r="BW28" s="113"/>
      <c r="BX28" s="110"/>
      <c r="BY28" s="110"/>
      <c r="BZ28" s="110"/>
      <c r="CA28" s="116"/>
      <c r="CB28" s="116"/>
      <c r="CC28" s="124"/>
      <c r="CD28" s="116"/>
      <c r="CE28" s="116"/>
      <c r="CF28" s="116"/>
      <c r="CG28" s="116"/>
      <c r="CH28" s="116"/>
      <c r="CI28" s="116"/>
      <c r="CJ28" s="116"/>
      <c r="CK28" s="116"/>
      <c r="CL28" s="121"/>
      <c r="CM28" s="122"/>
    </row>
    <row r="29" spans="1:91" s="64" customFormat="1" ht="15" customHeight="1">
      <c r="A29" s="135"/>
      <c r="B29" s="140"/>
      <c r="C29" s="146"/>
      <c r="D29" s="143"/>
      <c r="E29" s="143"/>
      <c r="F29" s="127"/>
      <c r="G29" s="66">
        <v>2.7</v>
      </c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132"/>
      <c r="AN29" s="132"/>
      <c r="AO29" s="132"/>
      <c r="AP29" s="132"/>
      <c r="AQ29" s="132"/>
      <c r="AR29" s="132"/>
      <c r="AS29" s="132"/>
      <c r="AT29" s="110"/>
      <c r="AU29" s="110"/>
      <c r="AV29" s="129"/>
      <c r="AW29" s="129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9"/>
      <c r="BM29" s="119"/>
      <c r="BN29" s="119"/>
      <c r="BO29" s="119"/>
      <c r="BP29" s="119"/>
      <c r="BQ29" s="119"/>
      <c r="BR29" s="113"/>
      <c r="BS29" s="113"/>
      <c r="BT29" s="113"/>
      <c r="BU29" s="113"/>
      <c r="BV29" s="113"/>
      <c r="BW29" s="113"/>
      <c r="BX29" s="110"/>
      <c r="BY29" s="110"/>
      <c r="BZ29" s="110"/>
      <c r="CA29" s="116"/>
      <c r="CB29" s="116"/>
      <c r="CC29" s="124"/>
      <c r="CD29" s="116"/>
      <c r="CE29" s="116"/>
      <c r="CF29" s="116"/>
      <c r="CG29" s="116"/>
      <c r="CH29" s="116"/>
      <c r="CI29" s="116"/>
      <c r="CJ29" s="116"/>
      <c r="CK29" s="116"/>
      <c r="CL29" s="121"/>
      <c r="CM29" s="122"/>
    </row>
    <row r="30" spans="1:91" s="64" customFormat="1" ht="15" customHeight="1">
      <c r="A30" s="135"/>
      <c r="B30" s="140"/>
      <c r="C30" s="146"/>
      <c r="D30" s="143"/>
      <c r="E30" s="143"/>
      <c r="F30" s="127"/>
      <c r="G30" s="66">
        <v>3</v>
      </c>
      <c r="H30" s="78"/>
      <c r="I30" s="77"/>
      <c r="J30" s="77"/>
      <c r="K30" s="77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132"/>
      <c r="AN30" s="132"/>
      <c r="AO30" s="132"/>
      <c r="AP30" s="132"/>
      <c r="AQ30" s="132"/>
      <c r="AR30" s="132"/>
      <c r="AS30" s="132"/>
      <c r="AT30" s="110"/>
      <c r="AU30" s="110"/>
      <c r="AV30" s="129"/>
      <c r="AW30" s="129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9"/>
      <c r="BM30" s="119"/>
      <c r="BN30" s="119"/>
      <c r="BO30" s="119"/>
      <c r="BP30" s="119"/>
      <c r="BQ30" s="119"/>
      <c r="BR30" s="113"/>
      <c r="BS30" s="113"/>
      <c r="BT30" s="113"/>
      <c r="BU30" s="113"/>
      <c r="BV30" s="113"/>
      <c r="BW30" s="113"/>
      <c r="BX30" s="110"/>
      <c r="BY30" s="110"/>
      <c r="BZ30" s="110"/>
      <c r="CA30" s="116"/>
      <c r="CB30" s="116"/>
      <c r="CC30" s="124"/>
      <c r="CD30" s="116"/>
      <c r="CE30" s="116"/>
      <c r="CF30" s="116"/>
      <c r="CG30" s="116"/>
      <c r="CH30" s="116"/>
      <c r="CI30" s="116"/>
      <c r="CJ30" s="116"/>
      <c r="CK30" s="116"/>
      <c r="CL30" s="121"/>
      <c r="CM30" s="122"/>
    </row>
    <row r="31" spans="1:91" s="64" customFormat="1" ht="15" customHeight="1">
      <c r="A31" s="135"/>
      <c r="B31" s="140"/>
      <c r="C31" s="146"/>
      <c r="D31" s="143"/>
      <c r="E31" s="143"/>
      <c r="F31" s="127"/>
      <c r="G31" s="67">
        <v>3.9</v>
      </c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132"/>
      <c r="AN31" s="132"/>
      <c r="AO31" s="132"/>
      <c r="AP31" s="132"/>
      <c r="AQ31" s="132"/>
      <c r="AR31" s="132"/>
      <c r="AS31" s="132"/>
      <c r="AT31" s="110"/>
      <c r="AU31" s="110"/>
      <c r="AV31" s="129"/>
      <c r="AW31" s="129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9"/>
      <c r="BM31" s="119"/>
      <c r="BN31" s="119"/>
      <c r="BO31" s="119"/>
      <c r="BP31" s="119"/>
      <c r="BQ31" s="119"/>
      <c r="BR31" s="113"/>
      <c r="BS31" s="113"/>
      <c r="BT31" s="113"/>
      <c r="BU31" s="113"/>
      <c r="BV31" s="113"/>
      <c r="BW31" s="113"/>
      <c r="BX31" s="110"/>
      <c r="BY31" s="110"/>
      <c r="BZ31" s="110"/>
      <c r="CA31" s="116"/>
      <c r="CB31" s="116"/>
      <c r="CC31" s="124"/>
      <c r="CD31" s="116"/>
      <c r="CE31" s="116"/>
      <c r="CF31" s="116"/>
      <c r="CG31" s="116"/>
      <c r="CH31" s="116"/>
      <c r="CI31" s="116"/>
      <c r="CJ31" s="116"/>
      <c r="CK31" s="116"/>
      <c r="CL31" s="121"/>
      <c r="CM31" s="122"/>
    </row>
    <row r="32" spans="1:91" s="64" customFormat="1" ht="15" customHeight="1" thickBot="1">
      <c r="A32" s="136"/>
      <c r="B32" s="141"/>
      <c r="C32" s="147"/>
      <c r="D32" s="144"/>
      <c r="E32" s="144"/>
      <c r="F32" s="151" t="s">
        <v>79</v>
      </c>
      <c r="G32" s="151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133"/>
      <c r="AN32" s="133"/>
      <c r="AO32" s="133"/>
      <c r="AP32" s="133"/>
      <c r="AQ32" s="133"/>
      <c r="AR32" s="133"/>
      <c r="AS32" s="133"/>
      <c r="AT32" s="111"/>
      <c r="AU32" s="111"/>
      <c r="AV32" s="130"/>
      <c r="AW32" s="130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20"/>
      <c r="BM32" s="120"/>
      <c r="BN32" s="120"/>
      <c r="BO32" s="120"/>
      <c r="BP32" s="120"/>
      <c r="BQ32" s="120"/>
      <c r="BR32" s="114"/>
      <c r="BS32" s="114"/>
      <c r="BT32" s="114"/>
      <c r="BU32" s="114"/>
      <c r="BV32" s="114"/>
      <c r="BW32" s="114"/>
      <c r="BX32" s="111"/>
      <c r="BY32" s="111"/>
      <c r="BZ32" s="111"/>
      <c r="CA32" s="117"/>
      <c r="CB32" s="117"/>
      <c r="CC32" s="125"/>
      <c r="CD32" s="117"/>
      <c r="CE32" s="117"/>
      <c r="CF32" s="117"/>
      <c r="CG32" s="117"/>
      <c r="CH32" s="117"/>
      <c r="CI32" s="117"/>
      <c r="CJ32" s="117"/>
      <c r="CK32" s="117"/>
      <c r="CL32" s="121"/>
      <c r="CM32" s="122"/>
    </row>
    <row r="33" spans="1:91" s="94" customFormat="1" ht="15" thickBot="1">
      <c r="A33" s="148" t="s">
        <v>80</v>
      </c>
      <c r="B33" s="149"/>
      <c r="C33" s="149"/>
      <c r="D33" s="149"/>
      <c r="E33" s="150"/>
      <c r="F33" s="95"/>
      <c r="G33" s="95"/>
      <c r="H33" s="102"/>
      <c r="I33" s="103"/>
      <c r="J33" s="103"/>
      <c r="K33" s="103"/>
      <c r="L33" s="103"/>
      <c r="M33" s="96"/>
      <c r="N33" s="97"/>
      <c r="O33" s="104"/>
      <c r="P33" s="96"/>
      <c r="Q33" s="96"/>
      <c r="R33" s="96"/>
      <c r="S33" s="96"/>
      <c r="T33" s="97"/>
      <c r="U33" s="96"/>
      <c r="V33" s="104"/>
      <c r="W33" s="59"/>
      <c r="X33" s="59"/>
      <c r="Y33" s="59"/>
      <c r="Z33" s="98"/>
      <c r="AA33" s="99"/>
      <c r="AB33" s="59"/>
      <c r="AC33" s="104"/>
      <c r="AD33" s="96"/>
      <c r="AE33" s="96"/>
      <c r="AF33" s="97"/>
      <c r="AG33" s="96"/>
      <c r="AH33" s="99"/>
      <c r="AI33" s="99"/>
      <c r="AJ33" s="99"/>
      <c r="AK33" s="99"/>
      <c r="AL33" s="99"/>
      <c r="AM33" s="100">
        <f>SUM(AM25:AM32)</f>
        <v>0</v>
      </c>
      <c r="AN33" s="60">
        <f>SUM(AN25:AN32)</f>
        <v>0</v>
      </c>
      <c r="AO33" s="60">
        <f>SUM(AO25:AO32)</f>
        <v>0</v>
      </c>
      <c r="AP33" s="100">
        <f>SUM(AP25:AP32)</f>
        <v>0</v>
      </c>
      <c r="AQ33" s="60">
        <f>SUM(AQ25:AQ32)</f>
        <v>24.5</v>
      </c>
      <c r="AR33" s="60">
        <f>SUM(AR25:AR32)</f>
        <v>0</v>
      </c>
      <c r="AS33" s="60">
        <f>SUM(AS25:AS32)</f>
        <v>1</v>
      </c>
      <c r="AT33" s="60">
        <f>SUM(AT25:AT32)</f>
        <v>25.5</v>
      </c>
      <c r="AU33" s="60">
        <f>SUM(AU25:AU32)</f>
        <v>0.5</v>
      </c>
      <c r="AV33" s="60">
        <f>SUM(AV25:AV32)</f>
        <v>0</v>
      </c>
      <c r="AW33" s="60">
        <f>SUM(AW25:AW32)</f>
        <v>0</v>
      </c>
      <c r="AX33" s="100">
        <f>SUM(AX25:AX32)</f>
        <v>0</v>
      </c>
      <c r="AY33" s="100">
        <f>SUM(AY25:AY32)</f>
        <v>0</v>
      </c>
      <c r="AZ33" s="100">
        <f>SUM(AZ25:AZ32)</f>
        <v>1</v>
      </c>
      <c r="BA33" s="100">
        <f>SUM(BA25:BA32)</f>
        <v>0</v>
      </c>
      <c r="BB33" s="100">
        <f>SUM(BB25:BB32)</f>
        <v>0.5</v>
      </c>
      <c r="BC33" s="60">
        <f>SUM(BC25:BC32)</f>
        <v>0</v>
      </c>
      <c r="BD33" s="60">
        <f>SUM(BD25:BD32)</f>
        <v>0</v>
      </c>
      <c r="BE33" s="100">
        <f>SUM(BE25:BE32)</f>
        <v>0</v>
      </c>
      <c r="BF33" s="60">
        <f>SUM(BF25:BF32)</f>
        <v>0</v>
      </c>
      <c r="BG33" s="100">
        <f>SUM(BG25:BG32)</f>
        <v>0</v>
      </c>
      <c r="BH33" s="100"/>
      <c r="BI33" s="100"/>
      <c r="BJ33" s="100"/>
      <c r="BK33" s="100"/>
      <c r="BL33" s="60">
        <f>SUM(BL25:BL32)</f>
        <v>0</v>
      </c>
      <c r="BM33" s="60">
        <f>SUM(BM25:BM32)</f>
        <v>0</v>
      </c>
      <c r="BN33" s="60">
        <f>SUM(BN25:BN32)</f>
        <v>0</v>
      </c>
      <c r="BO33" s="60">
        <f>SUM(BO25:BO32)</f>
        <v>0</v>
      </c>
      <c r="BP33" s="60">
        <f>SUM(BP25:BP32)</f>
        <v>0</v>
      </c>
      <c r="BQ33" s="60">
        <f>SUM(BQ25:BQ32)</f>
        <v>0</v>
      </c>
      <c r="BR33" s="60">
        <f>SUM(BR25:BR32)</f>
        <v>16.599999999999998</v>
      </c>
      <c r="BS33" s="60">
        <f>SUM(BS25:BS32)</f>
        <v>0</v>
      </c>
      <c r="BT33" s="60">
        <f>SUM(BT25:BT32)</f>
        <v>0</v>
      </c>
      <c r="BU33" s="60">
        <f>SUM(BU25:BU32)</f>
        <v>0</v>
      </c>
      <c r="BV33" s="60">
        <f>SUM(BV25:BV32)</f>
        <v>0</v>
      </c>
      <c r="BW33" s="60">
        <f>SUM(BW25:BW32)</f>
        <v>0</v>
      </c>
      <c r="BX33" s="100">
        <f>SUM(BX25:BX32)</f>
        <v>0</v>
      </c>
      <c r="BY33" s="60">
        <f>SUM(BY25:BY32)</f>
        <v>0</v>
      </c>
      <c r="BZ33" s="60">
        <f>SUM(BZ25:BZ32)</f>
        <v>16.599999999999998</v>
      </c>
      <c r="CA33" s="60" t="e">
        <f>SUM(CA25:CA32)</f>
        <v>#REF!</v>
      </c>
      <c r="CB33" s="60">
        <f>SUM(CB25:CB32)</f>
        <v>0</v>
      </c>
      <c r="CC33" s="60">
        <f>SUM(CC25:CC32)</f>
        <v>0</v>
      </c>
      <c r="CD33" s="60">
        <f>SUM(CD25:CD32)</f>
        <v>0</v>
      </c>
      <c r="CE33" s="60">
        <f>SUM(CE25:CE32)</f>
        <v>0</v>
      </c>
      <c r="CF33" s="60">
        <f>SUM(CF25:CF32)</f>
        <v>0</v>
      </c>
      <c r="CG33" s="60" t="e">
        <f>SUM(CG25:CG32)</f>
        <v>#REF!</v>
      </c>
      <c r="CH33" s="60">
        <f>SUM(CH25:CH32)</f>
        <v>0</v>
      </c>
      <c r="CI33" s="60">
        <f>SUM(CI25:CI32)</f>
        <v>0</v>
      </c>
      <c r="CJ33" s="60">
        <f>SUM(CJ25:CJ32)</f>
        <v>0</v>
      </c>
      <c r="CK33" s="60">
        <f>SUM(CK25:CK32)</f>
        <v>0</v>
      </c>
      <c r="CL33" s="60">
        <f>SUM(CL25:CL32)</f>
        <v>0</v>
      </c>
      <c r="CM33" s="105">
        <f>SUM(CM25:CM32)</f>
        <v>0</v>
      </c>
    </row>
    <row r="34" spans="1:91">
      <c r="BR34" s="46"/>
      <c r="BS34" s="46"/>
      <c r="BT34" s="46"/>
      <c r="BU34" s="46"/>
      <c r="BV34" s="46"/>
      <c r="BW34" s="46"/>
      <c r="BX34" s="46"/>
      <c r="BZ34" s="51"/>
      <c r="CA34" s="68"/>
    </row>
    <row r="35" spans="1:91">
      <c r="A35" s="161"/>
      <c r="BR35" s="46"/>
      <c r="BS35" s="46"/>
      <c r="BT35" s="46"/>
      <c r="BU35" s="46"/>
      <c r="BV35" s="46"/>
      <c r="BW35" s="46"/>
      <c r="BX35" s="46"/>
      <c r="BZ35" s="51"/>
      <c r="CA35" s="50"/>
    </row>
    <row r="36" spans="1:91">
      <c r="BR36" s="46"/>
      <c r="BS36" s="46"/>
      <c r="BT36" s="46"/>
      <c r="BU36" s="46"/>
      <c r="BV36" s="46"/>
      <c r="BW36" s="46"/>
      <c r="BX36" s="46"/>
    </row>
    <row r="37" spans="1:91">
      <c r="BR37" s="46"/>
      <c r="BS37" s="46"/>
      <c r="BT37" s="46"/>
      <c r="BU37" s="46"/>
      <c r="BV37" s="46"/>
      <c r="BW37" s="46"/>
      <c r="BX37" s="46"/>
    </row>
    <row r="38" spans="1:91">
      <c r="BR38" s="46"/>
      <c r="BS38" s="46"/>
      <c r="BT38" s="46"/>
      <c r="BU38" s="46"/>
      <c r="BV38" s="46"/>
      <c r="BW38" s="46"/>
      <c r="BX38" s="46"/>
    </row>
    <row r="39" spans="1:91">
      <c r="BR39" s="46"/>
      <c r="BS39" s="46"/>
      <c r="BT39" s="46"/>
      <c r="BU39" s="46"/>
      <c r="BV39" s="46"/>
      <c r="BW39" s="46"/>
      <c r="BX39" s="46"/>
    </row>
    <row r="40" spans="1:91">
      <c r="BR40" s="46"/>
      <c r="BS40" s="46"/>
      <c r="BT40" s="46"/>
      <c r="BU40" s="46"/>
      <c r="BV40" s="46"/>
      <c r="BW40" s="46"/>
      <c r="BX40" s="46"/>
    </row>
    <row r="41" spans="1:91">
      <c r="BR41" s="46"/>
      <c r="BS41" s="46"/>
      <c r="BT41" s="46"/>
      <c r="BU41" s="46"/>
      <c r="BV41" s="46"/>
      <c r="BW41" s="46"/>
      <c r="BX41" s="46"/>
    </row>
    <row r="42" spans="1:91">
      <c r="BR42" s="46"/>
      <c r="BS42" s="46"/>
      <c r="BT42" s="46"/>
      <c r="BU42" s="46"/>
      <c r="BV42" s="46"/>
      <c r="BW42" s="46"/>
      <c r="BX42" s="46"/>
    </row>
    <row r="43" spans="1:91">
      <c r="BR43" s="46"/>
      <c r="BS43" s="46"/>
      <c r="BT43" s="46"/>
      <c r="BU43" s="46"/>
      <c r="BV43" s="46"/>
      <c r="BW43" s="46"/>
      <c r="BX43" s="46"/>
    </row>
    <row r="44" spans="1:91">
      <c r="BR44" s="46"/>
      <c r="BS44" s="46"/>
      <c r="BT44" s="46"/>
      <c r="BU44" s="46"/>
      <c r="BV44" s="46"/>
      <c r="BW44" s="46"/>
      <c r="BX44" s="46"/>
    </row>
    <row r="45" spans="1:91">
      <c r="BR45" s="46"/>
      <c r="BS45" s="46"/>
      <c r="BT45" s="46"/>
      <c r="BU45" s="46"/>
      <c r="BV45" s="46"/>
      <c r="BW45" s="46"/>
      <c r="BX45" s="46"/>
    </row>
    <row r="46" spans="1:91">
      <c r="BR46" s="46"/>
      <c r="BS46" s="46"/>
      <c r="BT46" s="46"/>
      <c r="BU46" s="46"/>
      <c r="BV46" s="46"/>
      <c r="BW46" s="46"/>
      <c r="BX46" s="46"/>
    </row>
    <row r="47" spans="1:91">
      <c r="BR47" s="46"/>
      <c r="BS47" s="46"/>
      <c r="BT47" s="46"/>
      <c r="BU47" s="46"/>
      <c r="BV47" s="46"/>
      <c r="BW47" s="46"/>
      <c r="BX47" s="46"/>
    </row>
    <row r="48" spans="1:91">
      <c r="BR48" s="46"/>
      <c r="BS48" s="46"/>
      <c r="BT48" s="46"/>
      <c r="BU48" s="46"/>
      <c r="BV48" s="46"/>
      <c r="BW48" s="46"/>
      <c r="BX48" s="46"/>
    </row>
    <row r="49" spans="70:76">
      <c r="BR49" s="46"/>
      <c r="BS49" s="46"/>
      <c r="BT49" s="46"/>
      <c r="BU49" s="46"/>
      <c r="BV49" s="46"/>
      <c r="BW49" s="46"/>
      <c r="BX49" s="46"/>
    </row>
    <row r="50" spans="70:76">
      <c r="BR50" s="46"/>
      <c r="BS50" s="46"/>
      <c r="BT50" s="46"/>
      <c r="BU50" s="46"/>
      <c r="BV50" s="46"/>
      <c r="BW50" s="46"/>
      <c r="BX50" s="46"/>
    </row>
    <row r="51" spans="70:76">
      <c r="BR51" s="46"/>
      <c r="BS51" s="46"/>
      <c r="BT51" s="46"/>
      <c r="BU51" s="46"/>
      <c r="BV51" s="46"/>
      <c r="BW51" s="46"/>
      <c r="BX51" s="46"/>
    </row>
    <row r="52" spans="70:76">
      <c r="BR52" s="46"/>
      <c r="BS52" s="46"/>
      <c r="BT52" s="46"/>
      <c r="BU52" s="46"/>
      <c r="BV52" s="46"/>
      <c r="BW52" s="46"/>
      <c r="BX52" s="46"/>
    </row>
    <row r="53" spans="70:76">
      <c r="BR53" s="46"/>
      <c r="BS53" s="46"/>
      <c r="BT53" s="46"/>
      <c r="BU53" s="46"/>
      <c r="BV53" s="46"/>
      <c r="BW53" s="46"/>
      <c r="BX53" s="46"/>
    </row>
    <row r="54" spans="70:76">
      <c r="BR54" s="46"/>
      <c r="BS54" s="46"/>
      <c r="BT54" s="46"/>
      <c r="BU54" s="46"/>
      <c r="BV54" s="46"/>
      <c r="BW54" s="46"/>
      <c r="BX54" s="46"/>
    </row>
    <row r="55" spans="70:76">
      <c r="BR55" s="46"/>
      <c r="BS55" s="46"/>
      <c r="BT55" s="46"/>
      <c r="BU55" s="46"/>
      <c r="BV55" s="46"/>
      <c r="BW55" s="46"/>
      <c r="BX55" s="46"/>
    </row>
    <row r="56" spans="70:76">
      <c r="BR56" s="46"/>
      <c r="BS56" s="46"/>
      <c r="BT56" s="46"/>
      <c r="BU56" s="46"/>
      <c r="BV56" s="46"/>
      <c r="BW56" s="46"/>
      <c r="BX56" s="46"/>
    </row>
    <row r="57" spans="70:76">
      <c r="BR57" s="46"/>
      <c r="BS57" s="46"/>
      <c r="BT57" s="46"/>
      <c r="BU57" s="46"/>
      <c r="BV57" s="46"/>
      <c r="BW57" s="46"/>
      <c r="BX57" s="46"/>
    </row>
    <row r="58" spans="70:76">
      <c r="BR58" s="46"/>
      <c r="BS58" s="46"/>
      <c r="BT58" s="46"/>
      <c r="BU58" s="46"/>
      <c r="BV58" s="46"/>
      <c r="BW58" s="46"/>
      <c r="BX58" s="46"/>
    </row>
    <row r="59" spans="70:76">
      <c r="BR59" s="46"/>
      <c r="BS59" s="46"/>
      <c r="BT59" s="46"/>
      <c r="BU59" s="46"/>
      <c r="BV59" s="46"/>
      <c r="BW59" s="46"/>
      <c r="BX59" s="46"/>
    </row>
    <row r="60" spans="70:76">
      <c r="BR60" s="46"/>
      <c r="BS60" s="46"/>
      <c r="BT60" s="46"/>
      <c r="BU60" s="46"/>
      <c r="BV60" s="46"/>
      <c r="BW60" s="46"/>
      <c r="BX60" s="46"/>
    </row>
    <row r="61" spans="70:76">
      <c r="BR61" s="46"/>
      <c r="BS61" s="46"/>
      <c r="BT61" s="46"/>
      <c r="BU61" s="46"/>
      <c r="BV61" s="46"/>
      <c r="BW61" s="46"/>
      <c r="BX61" s="46"/>
    </row>
    <row r="62" spans="70:76">
      <c r="BR62" s="46"/>
      <c r="BS62" s="46"/>
      <c r="BT62" s="46"/>
      <c r="BU62" s="46"/>
      <c r="BV62" s="46"/>
      <c r="BW62" s="46"/>
      <c r="BX62" s="46"/>
    </row>
    <row r="63" spans="70:76">
      <c r="BR63" s="46"/>
      <c r="BS63" s="46"/>
      <c r="BT63" s="46"/>
      <c r="BU63" s="46"/>
      <c r="BV63" s="46"/>
      <c r="BW63" s="46"/>
      <c r="BX63" s="46"/>
    </row>
    <row r="64" spans="70:76">
      <c r="BR64" s="46"/>
      <c r="BS64" s="46"/>
      <c r="BT64" s="46"/>
      <c r="BU64" s="46"/>
      <c r="BV64" s="46"/>
      <c r="BW64" s="46"/>
      <c r="BX64" s="46"/>
    </row>
    <row r="65" spans="70:76">
      <c r="BR65" s="46"/>
      <c r="BS65" s="46"/>
      <c r="BT65" s="46"/>
      <c r="BU65" s="46"/>
      <c r="BV65" s="46"/>
      <c r="BW65" s="46"/>
      <c r="BX65" s="46"/>
    </row>
    <row r="66" spans="70:76">
      <c r="BR66" s="46"/>
      <c r="BS66" s="46"/>
      <c r="BT66" s="46"/>
      <c r="BU66" s="46"/>
      <c r="BV66" s="46"/>
      <c r="BW66" s="46"/>
      <c r="BX66" s="46"/>
    </row>
    <row r="67" spans="70:76">
      <c r="BR67" s="46"/>
      <c r="BS67" s="46"/>
      <c r="BT67" s="46"/>
      <c r="BU67" s="46"/>
      <c r="BV67" s="46"/>
      <c r="BW67" s="46"/>
      <c r="BX67" s="46"/>
    </row>
    <row r="68" spans="70:76">
      <c r="BR68" s="46"/>
      <c r="BS68" s="46"/>
      <c r="BT68" s="46"/>
      <c r="BU68" s="46"/>
      <c r="BV68" s="46"/>
      <c r="BW68" s="46"/>
      <c r="BX68" s="46"/>
    </row>
    <row r="69" spans="70:76">
      <c r="BR69" s="46"/>
      <c r="BS69" s="46"/>
      <c r="BT69" s="46"/>
      <c r="BU69" s="46"/>
      <c r="BV69" s="46"/>
      <c r="BW69" s="46"/>
      <c r="BX69" s="46"/>
    </row>
    <row r="70" spans="70:76">
      <c r="BR70" s="46"/>
      <c r="BS70" s="46"/>
      <c r="BT70" s="46"/>
      <c r="BU70" s="46"/>
      <c r="BV70" s="46"/>
      <c r="BW70" s="46"/>
      <c r="BX70" s="46"/>
    </row>
    <row r="71" spans="70:76">
      <c r="BR71" s="46"/>
      <c r="BS71" s="46"/>
      <c r="BT71" s="46"/>
      <c r="BU71" s="46"/>
      <c r="BV71" s="46"/>
      <c r="BW71" s="46"/>
      <c r="BX71" s="46"/>
    </row>
    <row r="72" spans="70:76">
      <c r="BR72" s="46"/>
      <c r="BS72" s="46"/>
      <c r="BT72" s="46"/>
      <c r="BU72" s="46"/>
      <c r="BV72" s="46"/>
      <c r="BW72" s="46"/>
      <c r="BX72" s="46"/>
    </row>
    <row r="73" spans="70:76">
      <c r="BR73" s="46"/>
      <c r="BS73" s="46"/>
      <c r="BT73" s="46"/>
      <c r="BU73" s="46"/>
      <c r="BV73" s="46"/>
      <c r="BW73" s="46"/>
      <c r="BX73" s="46"/>
    </row>
    <row r="74" spans="70:76">
      <c r="BR74" s="46"/>
      <c r="BS74" s="46"/>
      <c r="BT74" s="46"/>
      <c r="BU74" s="46"/>
      <c r="BV74" s="46"/>
      <c r="BW74" s="46"/>
      <c r="BX74" s="46"/>
    </row>
    <row r="75" spans="70:76">
      <c r="BR75" s="46"/>
      <c r="BS75" s="46"/>
      <c r="BT75" s="46"/>
      <c r="BU75" s="46"/>
      <c r="BV75" s="46"/>
      <c r="BW75" s="46"/>
      <c r="BX75" s="46"/>
    </row>
    <row r="76" spans="70:76">
      <c r="BR76" s="46"/>
      <c r="BS76" s="46"/>
      <c r="BT76" s="46"/>
      <c r="BU76" s="46"/>
      <c r="BV76" s="46"/>
      <c r="BW76" s="46"/>
      <c r="BX76" s="46"/>
    </row>
    <row r="77" spans="70:76">
      <c r="BR77" s="46"/>
      <c r="BS77" s="46"/>
      <c r="BT77" s="46"/>
      <c r="BU77" s="46"/>
      <c r="BV77" s="46"/>
      <c r="BW77" s="46"/>
      <c r="BX77" s="46"/>
    </row>
    <row r="78" spans="70:76">
      <c r="BR78" s="46"/>
      <c r="BS78" s="46"/>
      <c r="BT78" s="46"/>
      <c r="BU78" s="46"/>
      <c r="BV78" s="46"/>
      <c r="BW78" s="46"/>
      <c r="BX78" s="46"/>
    </row>
    <row r="79" spans="70:76">
      <c r="BR79" s="46"/>
      <c r="BS79" s="46"/>
      <c r="BT79" s="46"/>
      <c r="BU79" s="46"/>
      <c r="BV79" s="46"/>
      <c r="BW79" s="46"/>
      <c r="BX79" s="46"/>
    </row>
    <row r="80" spans="70:76">
      <c r="BR80" s="46"/>
      <c r="BS80" s="46"/>
      <c r="BT80" s="46"/>
      <c r="BU80" s="46"/>
      <c r="BV80" s="46"/>
      <c r="BW80" s="46"/>
      <c r="BX80" s="46"/>
    </row>
    <row r="81" spans="70:76">
      <c r="BR81" s="46"/>
      <c r="BS81" s="46"/>
      <c r="BT81" s="46"/>
      <c r="BU81" s="46"/>
      <c r="BV81" s="46"/>
      <c r="BW81" s="46"/>
      <c r="BX81" s="46"/>
    </row>
    <row r="82" spans="70:76">
      <c r="BR82" s="46"/>
      <c r="BS82" s="46"/>
      <c r="BT82" s="46"/>
      <c r="BU82" s="46"/>
      <c r="BV82" s="46"/>
      <c r="BW82" s="46"/>
      <c r="BX82" s="46"/>
    </row>
    <row r="83" spans="70:76">
      <c r="BR83" s="46"/>
      <c r="BS83" s="46"/>
      <c r="BT83" s="46"/>
      <c r="BU83" s="46"/>
      <c r="BV83" s="46"/>
      <c r="BW83" s="46"/>
      <c r="BX83" s="46"/>
    </row>
    <row r="84" spans="70:76">
      <c r="BR84" s="46"/>
      <c r="BS84" s="46"/>
      <c r="BT84" s="46"/>
      <c r="BU84" s="46"/>
      <c r="BV84" s="46"/>
      <c r="BW84" s="46"/>
      <c r="BX84" s="46"/>
    </row>
    <row r="85" spans="70:76">
      <c r="BR85" s="46"/>
      <c r="BS85" s="46"/>
      <c r="BT85" s="46"/>
      <c r="BU85" s="46"/>
      <c r="BV85" s="46"/>
      <c r="BW85" s="46"/>
      <c r="BX85" s="46"/>
    </row>
    <row r="86" spans="70:76">
      <c r="BR86" s="46"/>
      <c r="BS86" s="46"/>
      <c r="BT86" s="46"/>
      <c r="BU86" s="46"/>
      <c r="BV86" s="46"/>
      <c r="BW86" s="46"/>
      <c r="BX86" s="46"/>
    </row>
    <row r="87" spans="70:76">
      <c r="BR87" s="46"/>
      <c r="BS87" s="46"/>
      <c r="BT87" s="46"/>
      <c r="BU87" s="46"/>
      <c r="BV87" s="46"/>
      <c r="BW87" s="46"/>
      <c r="BX87" s="46"/>
    </row>
    <row r="88" spans="70:76">
      <c r="BR88" s="46"/>
      <c r="BS88" s="46"/>
      <c r="BT88" s="46"/>
      <c r="BU88" s="46"/>
      <c r="BV88" s="46"/>
      <c r="BW88" s="46"/>
      <c r="BX88" s="46"/>
    </row>
    <row r="89" spans="70:76">
      <c r="BR89" s="46"/>
      <c r="BS89" s="46"/>
      <c r="BT89" s="46"/>
      <c r="BU89" s="46"/>
      <c r="BV89" s="46"/>
      <c r="BW89" s="46"/>
      <c r="BX89" s="46"/>
    </row>
    <row r="90" spans="70:76">
      <c r="BR90" s="46"/>
      <c r="BS90" s="46"/>
      <c r="BT90" s="46"/>
      <c r="BU90" s="46"/>
      <c r="BV90" s="46"/>
      <c r="BW90" s="46"/>
      <c r="BX90" s="46"/>
    </row>
    <row r="91" spans="70:76">
      <c r="BR91" s="46"/>
      <c r="BS91" s="46"/>
      <c r="BT91" s="46"/>
      <c r="BU91" s="46"/>
      <c r="BV91" s="46"/>
      <c r="BW91" s="46"/>
      <c r="BX91" s="46"/>
    </row>
    <row r="92" spans="70:76">
      <c r="BR92" s="46"/>
      <c r="BS92" s="46"/>
      <c r="BT92" s="46"/>
      <c r="BU92" s="46"/>
      <c r="BV92" s="46"/>
      <c r="BW92" s="46"/>
      <c r="BX92" s="46"/>
    </row>
    <row r="93" spans="70:76">
      <c r="BR93" s="46"/>
      <c r="BS93" s="46"/>
      <c r="BT93" s="46"/>
      <c r="BU93" s="46"/>
      <c r="BV93" s="46"/>
      <c r="BW93" s="46"/>
      <c r="BX93" s="46"/>
    </row>
    <row r="94" spans="70:76">
      <c r="BR94" s="46"/>
      <c r="BS94" s="46"/>
      <c r="BT94" s="46"/>
      <c r="BU94" s="46"/>
      <c r="BV94" s="46"/>
      <c r="BW94" s="46"/>
      <c r="BX94" s="46"/>
    </row>
    <row r="95" spans="70:76">
      <c r="BR95" s="46"/>
      <c r="BS95" s="46"/>
      <c r="BT95" s="46"/>
      <c r="BU95" s="46"/>
      <c r="BV95" s="46"/>
      <c r="BW95" s="46"/>
      <c r="BX95" s="46"/>
    </row>
    <row r="96" spans="70:76">
      <c r="BR96" s="46"/>
      <c r="BS96" s="46"/>
      <c r="BT96" s="46"/>
      <c r="BU96" s="46"/>
      <c r="BV96" s="46"/>
      <c r="BW96" s="46"/>
      <c r="BX96" s="46"/>
    </row>
    <row r="97" spans="70:76">
      <c r="BR97" s="46"/>
      <c r="BS97" s="46"/>
      <c r="BT97" s="46"/>
      <c r="BU97" s="46"/>
      <c r="BV97" s="46"/>
      <c r="BW97" s="46"/>
      <c r="BX97" s="46"/>
    </row>
    <row r="98" spans="70:76">
      <c r="BR98" s="46"/>
      <c r="BS98" s="46"/>
      <c r="BT98" s="46"/>
      <c r="BU98" s="46"/>
      <c r="BV98" s="46"/>
      <c r="BW98" s="46"/>
      <c r="BX98" s="46"/>
    </row>
    <row r="99" spans="70:76">
      <c r="BR99" s="46"/>
      <c r="BS99" s="46"/>
      <c r="BT99" s="46"/>
      <c r="BU99" s="46"/>
      <c r="BV99" s="46"/>
      <c r="BW99" s="46"/>
      <c r="BX99" s="46"/>
    </row>
    <row r="100" spans="70:76">
      <c r="BR100" s="46"/>
      <c r="BS100" s="46"/>
      <c r="BT100" s="46"/>
      <c r="BU100" s="46"/>
      <c r="BV100" s="46"/>
      <c r="BW100" s="46"/>
      <c r="BX100" s="46"/>
    </row>
    <row r="101" spans="70:76">
      <c r="BR101" s="46"/>
      <c r="BS101" s="46"/>
      <c r="BT101" s="46"/>
      <c r="BU101" s="46"/>
      <c r="BV101" s="46"/>
      <c r="BW101" s="46"/>
      <c r="BX101" s="46"/>
    </row>
    <row r="102" spans="70:76">
      <c r="BR102" s="46"/>
      <c r="BS102" s="46"/>
      <c r="BT102" s="46"/>
      <c r="BU102" s="46"/>
      <c r="BV102" s="46"/>
      <c r="BW102" s="46"/>
      <c r="BX102" s="46"/>
    </row>
    <row r="103" spans="70:76">
      <c r="BR103" s="46"/>
      <c r="BS103" s="46"/>
      <c r="BT103" s="46"/>
      <c r="BU103" s="46"/>
      <c r="BV103" s="46"/>
      <c r="BW103" s="46"/>
      <c r="BX103" s="46"/>
    </row>
    <row r="104" spans="70:76">
      <c r="BR104" s="46"/>
      <c r="BS104" s="46"/>
      <c r="BT104" s="46"/>
      <c r="BU104" s="46"/>
      <c r="BV104" s="46"/>
      <c r="BW104" s="46"/>
      <c r="BX104" s="46"/>
    </row>
    <row r="105" spans="70:76">
      <c r="BR105" s="46"/>
      <c r="BS105" s="46"/>
      <c r="BT105" s="46"/>
      <c r="BU105" s="46"/>
      <c r="BV105" s="46"/>
      <c r="BW105" s="46"/>
      <c r="BX105" s="46"/>
    </row>
    <row r="106" spans="70:76">
      <c r="BR106" s="46"/>
      <c r="BS106" s="46"/>
      <c r="BT106" s="46"/>
      <c r="BU106" s="46"/>
      <c r="BV106" s="46"/>
      <c r="BW106" s="46"/>
      <c r="BX106" s="46"/>
    </row>
    <row r="107" spans="70:76">
      <c r="BR107" s="46"/>
      <c r="BS107" s="46"/>
      <c r="BT107" s="46"/>
      <c r="BU107" s="46"/>
      <c r="BV107" s="46"/>
      <c r="BW107" s="46"/>
      <c r="BX107" s="46"/>
    </row>
    <row r="108" spans="70:76">
      <c r="BR108" s="46"/>
      <c r="BS108" s="46"/>
      <c r="BT108" s="46"/>
      <c r="BU108" s="46"/>
      <c r="BV108" s="46"/>
      <c r="BW108" s="46"/>
      <c r="BX108" s="46"/>
    </row>
    <row r="109" spans="70:76">
      <c r="BR109" s="46"/>
      <c r="BS109" s="46"/>
      <c r="BT109" s="46"/>
      <c r="BU109" s="46"/>
      <c r="BV109" s="46"/>
      <c r="BW109" s="46"/>
      <c r="BX109" s="46"/>
    </row>
    <row r="110" spans="70:76">
      <c r="BR110" s="46"/>
      <c r="BS110" s="46"/>
      <c r="BT110" s="46"/>
      <c r="BU110" s="46"/>
      <c r="BV110" s="46"/>
      <c r="BW110" s="46"/>
      <c r="BX110" s="46"/>
    </row>
    <row r="111" spans="70:76">
      <c r="BR111" s="46"/>
      <c r="BS111" s="46"/>
      <c r="BT111" s="46"/>
      <c r="BU111" s="46"/>
      <c r="BV111" s="46"/>
      <c r="BW111" s="46"/>
      <c r="BX111" s="46"/>
    </row>
    <row r="112" spans="70:76">
      <c r="BR112" s="46"/>
      <c r="BS112" s="46"/>
      <c r="BT112" s="46"/>
      <c r="BU112" s="46"/>
      <c r="BV112" s="46"/>
      <c r="BW112" s="46"/>
      <c r="BX112" s="46"/>
    </row>
    <row r="113" spans="70:76">
      <c r="BR113" s="46"/>
      <c r="BS113" s="46"/>
      <c r="BT113" s="46"/>
      <c r="BU113" s="46"/>
      <c r="BV113" s="46"/>
      <c r="BW113" s="46"/>
      <c r="BX113" s="46"/>
    </row>
    <row r="114" spans="70:76">
      <c r="BR114" s="46"/>
      <c r="BS114" s="46"/>
      <c r="BT114" s="46"/>
      <c r="BU114" s="46"/>
      <c r="BV114" s="46"/>
      <c r="BW114" s="46"/>
      <c r="BX114" s="46"/>
    </row>
    <row r="115" spans="70:76">
      <c r="BR115" s="46"/>
      <c r="BS115" s="46"/>
      <c r="BT115" s="46"/>
      <c r="BU115" s="46"/>
      <c r="BV115" s="46"/>
      <c r="BW115" s="46"/>
      <c r="BX115" s="46"/>
    </row>
    <row r="116" spans="70:76">
      <c r="BR116" s="46"/>
      <c r="BS116" s="46"/>
      <c r="BT116" s="46"/>
      <c r="BU116" s="46"/>
      <c r="BV116" s="46"/>
      <c r="BW116" s="46"/>
      <c r="BX116" s="46"/>
    </row>
    <row r="117" spans="70:76">
      <c r="BR117" s="46"/>
      <c r="BS117" s="46"/>
      <c r="BT117" s="46"/>
      <c r="BU117" s="46"/>
      <c r="BV117" s="46"/>
      <c r="BW117" s="46"/>
      <c r="BX117" s="46"/>
    </row>
    <row r="118" spans="70:76">
      <c r="BR118" s="46"/>
      <c r="BS118" s="46"/>
      <c r="BT118" s="46"/>
      <c r="BU118" s="46"/>
      <c r="BV118" s="46"/>
      <c r="BW118" s="46"/>
      <c r="BX118" s="46"/>
    </row>
    <row r="119" spans="70:76">
      <c r="BR119" s="46"/>
      <c r="BS119" s="46"/>
      <c r="BT119" s="46"/>
      <c r="BU119" s="46"/>
      <c r="BV119" s="46"/>
      <c r="BW119" s="46"/>
      <c r="BX119" s="46"/>
    </row>
    <row r="120" spans="70:76">
      <c r="BR120" s="46"/>
      <c r="BS120" s="46"/>
      <c r="BT120" s="46"/>
      <c r="BU120" s="46"/>
      <c r="BV120" s="46"/>
      <c r="BW120" s="46"/>
      <c r="BX120" s="46"/>
    </row>
    <row r="121" spans="70:76">
      <c r="BR121" s="46"/>
      <c r="BS121" s="46"/>
      <c r="BT121" s="46"/>
      <c r="BU121" s="46"/>
      <c r="BV121" s="46"/>
      <c r="BW121" s="46"/>
      <c r="BX121" s="46"/>
    </row>
    <row r="122" spans="70:76">
      <c r="BR122" s="46"/>
      <c r="BS122" s="46"/>
      <c r="BT122" s="46"/>
      <c r="BU122" s="46"/>
      <c r="BV122" s="46"/>
      <c r="BW122" s="46"/>
      <c r="BX122" s="46"/>
    </row>
    <row r="123" spans="70:76">
      <c r="BR123" s="46"/>
      <c r="BS123" s="46"/>
      <c r="BT123" s="46"/>
      <c r="BU123" s="46"/>
      <c r="BV123" s="46"/>
      <c r="BW123" s="46"/>
      <c r="BX123" s="46"/>
    </row>
    <row r="124" spans="70:76">
      <c r="BR124" s="46"/>
      <c r="BS124" s="46"/>
      <c r="BT124" s="46"/>
      <c r="BU124" s="46"/>
      <c r="BV124" s="46"/>
      <c r="BW124" s="46"/>
      <c r="BX124" s="46"/>
    </row>
    <row r="125" spans="70:76">
      <c r="BR125" s="46"/>
      <c r="BS125" s="46"/>
      <c r="BT125" s="46"/>
      <c r="BU125" s="46"/>
      <c r="BV125" s="46"/>
      <c r="BW125" s="46"/>
      <c r="BX125" s="46"/>
    </row>
    <row r="126" spans="70:76">
      <c r="BR126" s="46"/>
      <c r="BS126" s="46"/>
      <c r="BT126" s="46"/>
      <c r="BU126" s="46"/>
      <c r="BV126" s="46"/>
      <c r="BW126" s="46"/>
      <c r="BX126" s="46"/>
    </row>
    <row r="127" spans="70:76">
      <c r="BR127" s="46"/>
      <c r="BS127" s="46"/>
      <c r="BT127" s="46"/>
      <c r="BU127" s="46"/>
      <c r="BV127" s="46"/>
      <c r="BW127" s="46"/>
      <c r="BX127" s="46"/>
    </row>
    <row r="128" spans="70:76">
      <c r="BR128" s="46"/>
      <c r="BS128" s="46"/>
      <c r="BT128" s="46"/>
      <c r="BU128" s="46"/>
      <c r="BV128" s="46"/>
      <c r="BW128" s="46"/>
      <c r="BX128" s="46"/>
    </row>
    <row r="129" spans="70:76">
      <c r="BR129" s="46"/>
      <c r="BS129" s="46"/>
      <c r="BT129" s="46"/>
      <c r="BU129" s="46"/>
      <c r="BV129" s="46"/>
      <c r="BW129" s="46"/>
      <c r="BX129" s="46"/>
    </row>
    <row r="130" spans="70:76">
      <c r="BR130" s="46"/>
      <c r="BS130" s="46"/>
      <c r="BT130" s="46"/>
      <c r="BU130" s="46"/>
      <c r="BV130" s="46"/>
      <c r="BW130" s="46"/>
      <c r="BX130" s="46"/>
    </row>
    <row r="131" spans="70:76">
      <c r="BR131" s="46"/>
      <c r="BS131" s="46"/>
      <c r="BT131" s="46"/>
      <c r="BU131" s="46"/>
      <c r="BV131" s="46"/>
      <c r="BW131" s="46"/>
      <c r="BX131" s="46"/>
    </row>
    <row r="132" spans="70:76">
      <c r="BR132" s="46"/>
      <c r="BS132" s="46"/>
      <c r="BT132" s="46"/>
      <c r="BU132" s="46"/>
      <c r="BV132" s="46"/>
      <c r="BW132" s="46"/>
      <c r="BX132" s="46"/>
    </row>
    <row r="133" spans="70:76">
      <c r="BR133" s="46"/>
      <c r="BS133" s="46"/>
      <c r="BT133" s="46"/>
      <c r="BU133" s="46"/>
      <c r="BV133" s="46"/>
      <c r="BW133" s="46"/>
      <c r="BX133" s="46"/>
    </row>
    <row r="134" spans="70:76">
      <c r="BR134" s="46"/>
      <c r="BS134" s="46"/>
      <c r="BT134" s="46"/>
      <c r="BU134" s="46"/>
      <c r="BV134" s="46"/>
      <c r="BW134" s="46"/>
      <c r="BX134" s="46"/>
    </row>
    <row r="135" spans="70:76">
      <c r="BR135" s="46"/>
      <c r="BS135" s="46"/>
      <c r="BT135" s="46"/>
      <c r="BU135" s="46"/>
      <c r="BV135" s="46"/>
      <c r="BW135" s="46"/>
      <c r="BX135" s="46"/>
    </row>
    <row r="136" spans="70:76">
      <c r="BR136" s="46"/>
      <c r="BS136" s="46"/>
      <c r="BT136" s="46"/>
      <c r="BU136" s="46"/>
      <c r="BV136" s="46"/>
      <c r="BW136" s="46"/>
      <c r="BX136" s="46"/>
    </row>
    <row r="137" spans="70:76">
      <c r="BR137" s="46"/>
      <c r="BS137" s="46"/>
      <c r="BT137" s="46"/>
      <c r="BU137" s="46"/>
      <c r="BV137" s="46"/>
      <c r="BW137" s="46"/>
      <c r="BX137" s="46"/>
    </row>
    <row r="138" spans="70:76">
      <c r="BR138" s="46"/>
      <c r="BS138" s="46"/>
      <c r="BT138" s="46"/>
      <c r="BU138" s="46"/>
      <c r="BV138" s="46"/>
      <c r="BW138" s="46"/>
      <c r="BX138" s="46"/>
    </row>
    <row r="139" spans="70:76">
      <c r="BR139" s="46"/>
      <c r="BS139" s="46"/>
      <c r="BT139" s="46"/>
      <c r="BU139" s="46"/>
      <c r="BV139" s="46"/>
      <c r="BW139" s="46"/>
      <c r="BX139" s="46"/>
    </row>
    <row r="140" spans="70:76">
      <c r="BR140" s="46"/>
      <c r="BS140" s="46"/>
      <c r="BT140" s="46"/>
      <c r="BU140" s="46"/>
      <c r="BV140" s="46"/>
      <c r="BW140" s="46"/>
      <c r="BX140" s="46"/>
    </row>
    <row r="141" spans="70:76">
      <c r="BR141" s="46"/>
      <c r="BS141" s="46"/>
      <c r="BT141" s="46"/>
      <c r="BU141" s="46"/>
      <c r="BV141" s="46"/>
      <c r="BW141" s="46"/>
      <c r="BX141" s="46"/>
    </row>
    <row r="142" spans="70:76">
      <c r="BR142" s="46"/>
      <c r="BS142" s="46"/>
      <c r="BT142" s="46"/>
      <c r="BU142" s="46"/>
      <c r="BV142" s="46"/>
      <c r="BW142" s="46"/>
      <c r="BX142" s="46"/>
    </row>
    <row r="143" spans="70:76">
      <c r="BR143" s="46"/>
      <c r="BS143" s="46"/>
      <c r="BT143" s="46"/>
      <c r="BU143" s="46"/>
      <c r="BV143" s="46"/>
      <c r="BW143" s="46"/>
      <c r="BX143" s="46"/>
    </row>
    <row r="144" spans="70:76">
      <c r="BR144" s="46"/>
      <c r="BS144" s="46"/>
      <c r="BT144" s="46"/>
      <c r="BU144" s="46"/>
      <c r="BV144" s="46"/>
      <c r="BW144" s="46"/>
      <c r="BX144" s="46"/>
    </row>
    <row r="145" spans="70:76">
      <c r="BR145" s="46"/>
      <c r="BS145" s="46"/>
      <c r="BT145" s="46"/>
      <c r="BU145" s="46"/>
      <c r="BV145" s="46"/>
      <c r="BW145" s="46"/>
      <c r="BX145" s="46"/>
    </row>
    <row r="146" spans="70:76">
      <c r="BR146" s="46"/>
      <c r="BS146" s="46"/>
      <c r="BT146" s="46"/>
      <c r="BU146" s="46"/>
      <c r="BV146" s="46"/>
      <c r="BW146" s="46"/>
      <c r="BX146" s="46"/>
    </row>
    <row r="147" spans="70:76">
      <c r="BR147" s="46"/>
      <c r="BS147" s="46"/>
      <c r="BT147" s="46"/>
      <c r="BU147" s="46"/>
      <c r="BV147" s="46"/>
      <c r="BW147" s="46"/>
      <c r="BX147" s="46"/>
    </row>
    <row r="148" spans="70:76">
      <c r="BR148" s="46"/>
      <c r="BS148" s="46"/>
      <c r="BT148" s="46"/>
      <c r="BU148" s="46"/>
      <c r="BV148" s="46"/>
      <c r="BW148" s="46"/>
      <c r="BX148" s="46"/>
    </row>
    <row r="149" spans="70:76">
      <c r="BR149" s="46"/>
      <c r="BS149" s="46"/>
      <c r="BT149" s="46"/>
      <c r="BU149" s="46"/>
      <c r="BV149" s="46"/>
      <c r="BW149" s="46"/>
      <c r="BX149" s="46"/>
    </row>
    <row r="150" spans="70:76">
      <c r="BR150" s="46"/>
      <c r="BS150" s="46"/>
      <c r="BT150" s="46"/>
      <c r="BU150" s="46"/>
      <c r="BV150" s="46"/>
      <c r="BW150" s="46"/>
      <c r="BX150" s="46"/>
    </row>
    <row r="151" spans="70:76">
      <c r="BR151" s="46"/>
      <c r="BS151" s="46"/>
      <c r="BT151" s="46"/>
      <c r="BU151" s="46"/>
      <c r="BV151" s="46"/>
      <c r="BW151" s="46"/>
      <c r="BX151" s="46"/>
    </row>
    <row r="152" spans="70:76">
      <c r="BR152" s="46"/>
      <c r="BS152" s="46"/>
      <c r="BT152" s="46"/>
      <c r="BU152" s="46"/>
      <c r="BV152" s="46"/>
      <c r="BW152" s="46"/>
      <c r="BX152" s="46"/>
    </row>
    <row r="153" spans="70:76">
      <c r="BR153" s="46"/>
      <c r="BS153" s="46"/>
      <c r="BT153" s="46"/>
      <c r="BU153" s="46"/>
      <c r="BV153" s="46"/>
      <c r="BW153" s="46"/>
      <c r="BX153" s="46"/>
    </row>
    <row r="154" spans="70:76">
      <c r="BR154" s="46"/>
      <c r="BS154" s="46"/>
      <c r="BT154" s="46"/>
      <c r="BU154" s="46"/>
      <c r="BV154" s="46"/>
      <c r="BW154" s="46"/>
      <c r="BX154" s="46"/>
    </row>
    <row r="155" spans="70:76">
      <c r="BR155" s="46"/>
      <c r="BS155" s="46"/>
      <c r="BT155" s="46"/>
      <c r="BU155" s="46"/>
      <c r="BV155" s="46"/>
      <c r="BW155" s="46"/>
      <c r="BX155" s="46"/>
    </row>
    <row r="156" spans="70:76">
      <c r="BR156" s="46"/>
      <c r="BS156" s="46"/>
      <c r="BT156" s="46"/>
      <c r="BU156" s="46"/>
      <c r="BV156" s="46"/>
      <c r="BW156" s="46"/>
      <c r="BX156" s="46"/>
    </row>
    <row r="157" spans="70:76">
      <c r="BR157" s="46"/>
      <c r="BS157" s="46"/>
      <c r="BT157" s="46"/>
      <c r="BU157" s="46"/>
      <c r="BV157" s="46"/>
      <c r="BW157" s="46"/>
      <c r="BX157" s="46"/>
    </row>
    <row r="158" spans="70:76">
      <c r="BR158" s="46"/>
      <c r="BS158" s="46"/>
      <c r="BT158" s="46"/>
      <c r="BU158" s="46"/>
      <c r="BV158" s="46"/>
      <c r="BW158" s="46"/>
      <c r="BX158" s="46"/>
    </row>
    <row r="159" spans="70:76">
      <c r="BR159" s="46"/>
      <c r="BS159" s="46"/>
      <c r="BT159" s="46"/>
      <c r="BU159" s="46"/>
      <c r="BV159" s="46"/>
      <c r="BW159" s="46"/>
      <c r="BX159" s="46"/>
    </row>
    <row r="160" spans="70:76">
      <c r="BR160" s="46"/>
      <c r="BS160" s="46"/>
      <c r="BT160" s="46"/>
      <c r="BU160" s="46"/>
      <c r="BV160" s="46"/>
      <c r="BW160" s="46"/>
      <c r="BX160" s="46"/>
    </row>
    <row r="161" spans="70:76">
      <c r="BR161" s="46"/>
      <c r="BS161" s="46"/>
      <c r="BT161" s="46"/>
      <c r="BU161" s="46"/>
      <c r="BV161" s="46"/>
      <c r="BW161" s="46"/>
      <c r="BX161" s="46"/>
    </row>
    <row r="162" spans="70:76">
      <c r="BR162" s="46"/>
      <c r="BS162" s="46"/>
      <c r="BT162" s="46"/>
      <c r="BU162" s="46"/>
      <c r="BV162" s="46"/>
      <c r="BW162" s="46"/>
      <c r="BX162" s="46"/>
    </row>
    <row r="163" spans="70:76">
      <c r="BR163" s="46"/>
      <c r="BS163" s="46"/>
      <c r="BT163" s="46"/>
      <c r="BU163" s="46"/>
      <c r="BV163" s="46"/>
      <c r="BW163" s="46"/>
      <c r="BX163" s="46"/>
    </row>
    <row r="164" spans="70:76">
      <c r="BR164" s="46"/>
      <c r="BS164" s="46"/>
      <c r="BT164" s="46"/>
      <c r="BU164" s="46"/>
      <c r="BV164" s="46"/>
      <c r="BW164" s="46"/>
      <c r="BX164" s="46"/>
    </row>
    <row r="165" spans="70:76">
      <c r="BR165" s="46"/>
      <c r="BS165" s="46"/>
      <c r="BT165" s="46"/>
      <c r="BU165" s="46"/>
      <c r="BV165" s="46"/>
      <c r="BW165" s="46"/>
      <c r="BX165" s="46"/>
    </row>
    <row r="166" spans="70:76">
      <c r="BR166" s="46"/>
      <c r="BS166" s="46"/>
      <c r="BT166" s="46"/>
      <c r="BU166" s="46"/>
      <c r="BV166" s="46"/>
      <c r="BW166" s="46"/>
      <c r="BX166" s="46"/>
    </row>
    <row r="167" spans="70:76">
      <c r="BR167" s="46"/>
      <c r="BS167" s="46"/>
      <c r="BT167" s="46"/>
      <c r="BU167" s="46"/>
      <c r="BV167" s="46"/>
      <c r="BW167" s="46"/>
      <c r="BX167" s="46"/>
    </row>
    <row r="168" spans="70:76">
      <c r="BR168" s="46"/>
      <c r="BS168" s="46"/>
      <c r="BT168" s="46"/>
      <c r="BU168" s="46"/>
      <c r="BV168" s="46"/>
      <c r="BW168" s="46"/>
      <c r="BX168" s="46"/>
    </row>
    <row r="169" spans="70:76">
      <c r="BR169" s="46"/>
      <c r="BS169" s="46"/>
      <c r="BT169" s="46"/>
      <c r="BU169" s="46"/>
      <c r="BV169" s="46"/>
      <c r="BW169" s="46"/>
      <c r="BX169" s="46"/>
    </row>
    <row r="170" spans="70:76">
      <c r="BR170" s="46"/>
      <c r="BS170" s="46"/>
      <c r="BT170" s="46"/>
      <c r="BU170" s="46"/>
      <c r="BV170" s="46"/>
      <c r="BW170" s="46"/>
      <c r="BX170" s="46"/>
    </row>
    <row r="171" spans="70:76">
      <c r="BR171" s="46"/>
      <c r="BS171" s="46"/>
      <c r="BT171" s="46"/>
      <c r="BU171" s="46"/>
      <c r="BV171" s="46"/>
      <c r="BW171" s="46"/>
      <c r="BX171" s="46"/>
    </row>
    <row r="172" spans="70:76">
      <c r="BR172" s="46"/>
      <c r="BS172" s="46"/>
      <c r="BT172" s="46"/>
      <c r="BU172" s="46"/>
      <c r="BV172" s="46"/>
      <c r="BW172" s="46"/>
      <c r="BX172" s="46"/>
    </row>
    <row r="173" spans="70:76">
      <c r="BR173" s="46"/>
      <c r="BS173" s="46"/>
      <c r="BT173" s="46"/>
      <c r="BU173" s="46"/>
      <c r="BV173" s="46"/>
      <c r="BW173" s="46"/>
      <c r="BX173" s="46"/>
    </row>
    <row r="174" spans="70:76">
      <c r="BR174" s="46"/>
      <c r="BS174" s="46"/>
      <c r="BT174" s="46"/>
      <c r="BU174" s="46"/>
      <c r="BV174" s="46"/>
      <c r="BW174" s="46"/>
      <c r="BX174" s="46"/>
    </row>
    <row r="175" spans="70:76">
      <c r="BR175" s="46"/>
      <c r="BS175" s="46"/>
      <c r="BT175" s="46"/>
      <c r="BU175" s="46"/>
      <c r="BV175" s="46"/>
      <c r="BW175" s="46"/>
      <c r="BX175" s="46"/>
    </row>
    <row r="176" spans="70:76">
      <c r="BR176" s="46"/>
      <c r="BS176" s="46"/>
      <c r="BT176" s="46"/>
      <c r="BU176" s="46"/>
      <c r="BV176" s="46"/>
      <c r="BW176" s="46"/>
      <c r="BX176" s="46"/>
    </row>
    <row r="177" spans="70:76">
      <c r="BR177" s="46"/>
      <c r="BS177" s="46"/>
      <c r="BT177" s="46"/>
      <c r="BU177" s="46"/>
      <c r="BV177" s="46"/>
      <c r="BW177" s="46"/>
      <c r="BX177" s="46"/>
    </row>
    <row r="178" spans="70:76">
      <c r="BR178" s="46"/>
      <c r="BS178" s="46"/>
      <c r="BT178" s="46"/>
      <c r="BU178" s="46"/>
      <c r="BV178" s="46"/>
      <c r="BW178" s="46"/>
      <c r="BX178" s="46"/>
    </row>
    <row r="179" spans="70:76">
      <c r="BR179" s="46"/>
      <c r="BS179" s="46"/>
      <c r="BT179" s="46"/>
      <c r="BU179" s="46"/>
      <c r="BV179" s="46"/>
      <c r="BW179" s="46"/>
      <c r="BX179" s="46"/>
    </row>
    <row r="180" spans="70:76">
      <c r="BR180" s="46"/>
      <c r="BS180" s="46"/>
      <c r="BT180" s="46"/>
      <c r="BU180" s="46"/>
      <c r="BV180" s="46"/>
      <c r="BW180" s="46"/>
      <c r="BX180" s="46"/>
    </row>
    <row r="181" spans="70:76">
      <c r="BR181" s="46"/>
      <c r="BS181" s="46"/>
      <c r="BT181" s="46"/>
      <c r="BU181" s="46"/>
      <c r="BV181" s="46"/>
      <c r="BW181" s="46"/>
      <c r="BX181" s="46"/>
    </row>
    <row r="182" spans="70:76">
      <c r="BR182" s="46"/>
      <c r="BS182" s="46"/>
      <c r="BT182" s="46"/>
      <c r="BU182" s="46"/>
      <c r="BV182" s="46"/>
      <c r="BW182" s="46"/>
      <c r="BX182" s="46"/>
    </row>
    <row r="183" spans="70:76">
      <c r="BR183" s="46"/>
      <c r="BS183" s="46"/>
      <c r="BT183" s="46"/>
      <c r="BU183" s="46"/>
      <c r="BV183" s="46"/>
      <c r="BW183" s="46"/>
      <c r="BX183" s="46"/>
    </row>
    <row r="184" spans="70:76">
      <c r="BR184" s="46"/>
      <c r="BS184" s="46"/>
      <c r="BT184" s="46"/>
      <c r="BU184" s="46"/>
      <c r="BV184" s="46"/>
      <c r="BW184" s="46"/>
      <c r="BX184" s="46"/>
    </row>
    <row r="185" spans="70:76">
      <c r="BR185" s="46"/>
      <c r="BS185" s="46"/>
      <c r="BT185" s="46"/>
      <c r="BU185" s="46"/>
      <c r="BV185" s="46"/>
      <c r="BW185" s="46"/>
      <c r="BX185" s="46"/>
    </row>
    <row r="186" spans="70:76">
      <c r="BR186" s="46"/>
      <c r="BS186" s="46"/>
      <c r="BT186" s="46"/>
      <c r="BU186" s="46"/>
      <c r="BV186" s="46"/>
      <c r="BW186" s="46"/>
      <c r="BX186" s="46"/>
    </row>
    <row r="187" spans="70:76">
      <c r="BR187" s="46"/>
      <c r="BS187" s="46"/>
      <c r="BT187" s="46"/>
      <c r="BU187" s="46"/>
      <c r="BV187" s="46"/>
      <c r="BW187" s="46"/>
      <c r="BX187" s="46"/>
    </row>
    <row r="188" spans="70:76">
      <c r="BR188" s="46"/>
      <c r="BS188" s="46"/>
      <c r="BT188" s="46"/>
      <c r="BU188" s="46"/>
      <c r="BV188" s="46"/>
      <c r="BW188" s="46"/>
      <c r="BX188" s="46"/>
    </row>
    <row r="189" spans="70:76">
      <c r="BR189" s="46"/>
      <c r="BS189" s="46"/>
      <c r="BT189" s="46"/>
      <c r="BU189" s="46"/>
      <c r="BV189" s="46"/>
      <c r="BW189" s="46"/>
      <c r="BX189" s="46"/>
    </row>
    <row r="190" spans="70:76">
      <c r="BR190" s="46"/>
      <c r="BS190" s="46"/>
      <c r="BT190" s="46"/>
      <c r="BU190" s="46"/>
      <c r="BV190" s="46"/>
      <c r="BW190" s="46"/>
      <c r="BX190" s="46"/>
    </row>
    <row r="191" spans="70:76">
      <c r="BR191" s="46"/>
      <c r="BS191" s="46"/>
      <c r="BT191" s="46"/>
      <c r="BU191" s="46"/>
      <c r="BV191" s="46"/>
      <c r="BW191" s="46"/>
      <c r="BX191" s="46"/>
    </row>
    <row r="192" spans="70:76">
      <c r="BR192" s="46"/>
      <c r="BS192" s="46"/>
      <c r="BT192" s="46"/>
      <c r="BU192" s="46"/>
      <c r="BV192" s="46"/>
      <c r="BW192" s="46"/>
      <c r="BX192" s="46"/>
    </row>
    <row r="193" spans="70:76">
      <c r="BR193" s="46"/>
      <c r="BS193" s="46"/>
      <c r="BT193" s="46"/>
      <c r="BU193" s="46"/>
      <c r="BV193" s="46"/>
      <c r="BW193" s="46"/>
      <c r="BX193" s="46"/>
    </row>
    <row r="194" spans="70:76">
      <c r="BR194" s="46"/>
      <c r="BS194" s="46"/>
      <c r="BT194" s="46"/>
      <c r="BU194" s="46"/>
      <c r="BV194" s="46"/>
      <c r="BW194" s="46"/>
      <c r="BX194" s="46"/>
    </row>
    <row r="195" spans="70:76">
      <c r="BR195" s="46"/>
      <c r="BS195" s="46"/>
      <c r="BT195" s="46"/>
      <c r="BU195" s="46"/>
      <c r="BV195" s="46"/>
      <c r="BW195" s="46"/>
      <c r="BX195" s="46"/>
    </row>
    <row r="196" spans="70:76">
      <c r="BR196" s="46"/>
      <c r="BS196" s="46"/>
      <c r="BT196" s="46"/>
      <c r="BU196" s="46"/>
      <c r="BV196" s="46"/>
      <c r="BW196" s="46"/>
      <c r="BX196" s="46"/>
    </row>
    <row r="197" spans="70:76">
      <c r="BR197" s="46"/>
      <c r="BS197" s="46"/>
      <c r="BT197" s="46"/>
      <c r="BU197" s="46"/>
      <c r="BV197" s="46"/>
      <c r="BW197" s="46"/>
      <c r="BX197" s="46"/>
    </row>
    <row r="198" spans="70:76">
      <c r="BR198" s="46"/>
      <c r="BS198" s="46"/>
      <c r="BT198" s="46"/>
      <c r="BU198" s="46"/>
      <c r="BV198" s="46"/>
      <c r="BW198" s="46"/>
      <c r="BX198" s="46"/>
    </row>
    <row r="199" spans="70:76">
      <c r="BR199" s="46"/>
      <c r="BS199" s="46"/>
      <c r="BT199" s="46"/>
      <c r="BU199" s="46"/>
      <c r="BV199" s="46"/>
      <c r="BW199" s="46"/>
      <c r="BX199" s="46"/>
    </row>
    <row r="200" spans="70:76">
      <c r="BR200" s="46"/>
      <c r="BS200" s="46"/>
      <c r="BT200" s="46"/>
      <c r="BU200" s="46"/>
      <c r="BV200" s="46"/>
      <c r="BW200" s="46"/>
      <c r="BX200" s="46"/>
    </row>
    <row r="201" spans="70:76">
      <c r="BR201" s="46"/>
      <c r="BS201" s="46"/>
      <c r="BT201" s="46"/>
      <c r="BU201" s="46"/>
      <c r="BV201" s="46"/>
      <c r="BW201" s="46"/>
      <c r="BX201" s="46"/>
    </row>
    <row r="202" spans="70:76">
      <c r="BR202" s="46"/>
      <c r="BS202" s="46"/>
      <c r="BT202" s="46"/>
      <c r="BU202" s="46"/>
      <c r="BV202" s="46"/>
      <c r="BW202" s="46"/>
      <c r="BX202" s="46"/>
    </row>
    <row r="203" spans="70:76">
      <c r="BR203" s="46"/>
      <c r="BS203" s="46"/>
      <c r="BT203" s="46"/>
      <c r="BU203" s="46"/>
      <c r="BV203" s="46"/>
      <c r="BW203" s="46"/>
      <c r="BX203" s="46"/>
    </row>
    <row r="204" spans="70:76">
      <c r="BR204" s="46"/>
      <c r="BS204" s="46"/>
      <c r="BT204" s="46"/>
      <c r="BU204" s="46"/>
      <c r="BV204" s="46"/>
      <c r="BW204" s="46"/>
      <c r="BX204" s="46"/>
    </row>
    <row r="205" spans="70:76">
      <c r="BR205" s="46"/>
      <c r="BS205" s="46"/>
      <c r="BT205" s="46"/>
      <c r="BU205" s="46"/>
      <c r="BV205" s="46"/>
      <c r="BW205" s="46"/>
      <c r="BX205" s="46"/>
    </row>
    <row r="206" spans="70:76">
      <c r="BR206" s="46"/>
      <c r="BS206" s="46"/>
      <c r="BT206" s="46"/>
      <c r="BU206" s="46"/>
      <c r="BV206" s="46"/>
      <c r="BW206" s="46"/>
      <c r="BX206" s="46"/>
    </row>
    <row r="207" spans="70:76">
      <c r="BR207" s="46"/>
      <c r="BS207" s="46"/>
      <c r="BT207" s="46"/>
      <c r="BU207" s="46"/>
      <c r="BV207" s="46"/>
      <c r="BW207" s="46"/>
      <c r="BX207" s="46"/>
    </row>
    <row r="208" spans="70:76">
      <c r="BR208" s="46"/>
      <c r="BS208" s="46"/>
      <c r="BT208" s="46"/>
      <c r="BU208" s="46"/>
      <c r="BV208" s="46"/>
      <c r="BW208" s="46"/>
      <c r="BX208" s="46"/>
    </row>
    <row r="209" spans="70:76">
      <c r="BR209" s="46"/>
      <c r="BS209" s="46"/>
      <c r="BT209" s="46"/>
      <c r="BU209" s="46"/>
      <c r="BV209" s="46"/>
      <c r="BW209" s="46"/>
      <c r="BX209" s="46"/>
    </row>
    <row r="210" spans="70:76">
      <c r="BR210" s="46"/>
      <c r="BS210" s="46"/>
      <c r="BT210" s="46"/>
      <c r="BU210" s="46"/>
      <c r="BV210" s="46"/>
      <c r="BW210" s="46"/>
      <c r="BX210" s="46"/>
    </row>
    <row r="211" spans="70:76">
      <c r="BR211" s="46"/>
      <c r="BS211" s="46"/>
      <c r="BT211" s="46"/>
      <c r="BU211" s="46"/>
      <c r="BV211" s="46"/>
      <c r="BW211" s="46"/>
      <c r="BX211" s="46"/>
    </row>
    <row r="212" spans="70:76">
      <c r="BR212" s="46"/>
      <c r="BS212" s="46"/>
      <c r="BT212" s="46"/>
      <c r="BU212" s="46"/>
      <c r="BV212" s="46"/>
      <c r="BW212" s="46"/>
      <c r="BX212" s="46"/>
    </row>
    <row r="213" spans="70:76">
      <c r="BR213" s="46"/>
      <c r="BS213" s="46"/>
      <c r="BT213" s="46"/>
      <c r="BU213" s="46"/>
      <c r="BV213" s="46"/>
      <c r="BW213" s="46"/>
      <c r="BX213" s="46"/>
    </row>
    <row r="214" spans="70:76">
      <c r="BR214" s="46"/>
      <c r="BS214" s="46"/>
      <c r="BT214" s="46"/>
      <c r="BU214" s="46"/>
      <c r="BV214" s="46"/>
      <c r="BW214" s="46"/>
      <c r="BX214" s="46"/>
    </row>
    <row r="215" spans="70:76">
      <c r="BR215" s="46"/>
      <c r="BS215" s="46"/>
      <c r="BT215" s="46"/>
      <c r="BU215" s="46"/>
      <c r="BV215" s="46"/>
      <c r="BW215" s="46"/>
      <c r="BX215" s="46"/>
    </row>
    <row r="216" spans="70:76">
      <c r="BR216" s="46"/>
      <c r="BS216" s="46"/>
      <c r="BT216" s="46"/>
      <c r="BU216" s="46"/>
      <c r="BV216" s="46"/>
      <c r="BW216" s="46"/>
      <c r="BX216" s="46"/>
    </row>
    <row r="217" spans="70:76">
      <c r="BR217" s="46"/>
      <c r="BS217" s="46"/>
      <c r="BT217" s="46"/>
      <c r="BU217" s="46"/>
      <c r="BV217" s="46"/>
      <c r="BW217" s="46"/>
      <c r="BX217" s="46"/>
    </row>
    <row r="218" spans="70:76">
      <c r="BR218" s="46"/>
      <c r="BS218" s="46"/>
      <c r="BT218" s="46"/>
      <c r="BU218" s="46"/>
      <c r="BV218" s="46"/>
      <c r="BW218" s="46"/>
      <c r="BX218" s="46"/>
    </row>
    <row r="219" spans="70:76">
      <c r="BR219" s="46"/>
      <c r="BS219" s="46"/>
      <c r="BT219" s="46"/>
      <c r="BU219" s="46"/>
      <c r="BV219" s="46"/>
      <c r="BW219" s="46"/>
      <c r="BX219" s="46"/>
    </row>
    <row r="220" spans="70:76">
      <c r="BR220" s="46"/>
      <c r="BS220" s="46"/>
      <c r="BT220" s="46"/>
      <c r="BU220" s="46"/>
      <c r="BV220" s="46"/>
      <c r="BW220" s="46"/>
      <c r="BX220" s="46"/>
    </row>
    <row r="221" spans="70:76">
      <c r="BR221" s="46"/>
      <c r="BS221" s="46"/>
      <c r="BT221" s="46"/>
      <c r="BU221" s="46"/>
      <c r="BV221" s="46"/>
      <c r="BW221" s="46"/>
      <c r="BX221" s="46"/>
    </row>
    <row r="222" spans="70:76">
      <c r="BR222" s="46"/>
      <c r="BS222" s="46"/>
      <c r="BT222" s="46"/>
      <c r="BU222" s="46"/>
      <c r="BV222" s="46"/>
      <c r="BW222" s="46"/>
      <c r="BX222" s="46"/>
    </row>
    <row r="223" spans="70:76">
      <c r="BR223" s="46"/>
      <c r="BS223" s="46"/>
      <c r="BT223" s="46"/>
      <c r="BU223" s="46"/>
      <c r="BV223" s="46"/>
      <c r="BW223" s="46"/>
      <c r="BX223" s="46"/>
    </row>
    <row r="224" spans="70:76">
      <c r="BR224" s="46"/>
      <c r="BS224" s="46"/>
      <c r="BT224" s="46"/>
      <c r="BU224" s="46"/>
      <c r="BV224" s="46"/>
      <c r="BW224" s="46"/>
      <c r="BX224" s="46"/>
    </row>
    <row r="225" spans="70:76">
      <c r="BR225" s="46"/>
      <c r="BS225" s="46"/>
      <c r="BT225" s="46"/>
      <c r="BU225" s="46"/>
      <c r="BV225" s="46"/>
      <c r="BW225" s="46"/>
      <c r="BX225" s="46"/>
    </row>
    <row r="226" spans="70:76">
      <c r="BR226" s="46"/>
      <c r="BS226" s="46"/>
      <c r="BT226" s="46"/>
      <c r="BU226" s="46"/>
      <c r="BV226" s="46"/>
      <c r="BW226" s="46"/>
      <c r="BX226" s="46"/>
    </row>
    <row r="227" spans="70:76">
      <c r="BR227" s="46"/>
      <c r="BS227" s="46"/>
      <c r="BT227" s="46"/>
      <c r="BU227" s="46"/>
      <c r="BV227" s="46"/>
      <c r="BW227" s="46"/>
      <c r="BX227" s="46"/>
    </row>
    <row r="228" spans="70:76">
      <c r="BR228" s="46"/>
      <c r="BS228" s="46"/>
      <c r="BT228" s="46"/>
      <c r="BU228" s="46"/>
      <c r="BV228" s="46"/>
      <c r="BW228" s="46"/>
      <c r="BX228" s="46"/>
    </row>
    <row r="229" spans="70:76">
      <c r="BR229" s="46"/>
      <c r="BS229" s="46"/>
      <c r="BT229" s="46"/>
      <c r="BU229" s="46"/>
      <c r="BV229" s="46"/>
      <c r="BW229" s="46"/>
      <c r="BX229" s="46"/>
    </row>
    <row r="230" spans="70:76">
      <c r="BR230" s="46"/>
      <c r="BS230" s="46"/>
      <c r="BT230" s="46"/>
      <c r="BU230" s="46"/>
      <c r="BV230" s="46"/>
      <c r="BW230" s="46"/>
      <c r="BX230" s="46"/>
    </row>
    <row r="231" spans="70:76">
      <c r="BR231" s="46"/>
      <c r="BS231" s="46"/>
      <c r="BT231" s="46"/>
      <c r="BU231" s="46"/>
      <c r="BV231" s="46"/>
      <c r="BW231" s="46"/>
      <c r="BX231" s="46"/>
    </row>
    <row r="232" spans="70:76">
      <c r="BR232" s="46"/>
      <c r="BS232" s="46"/>
      <c r="BT232" s="46"/>
      <c r="BU232" s="46"/>
      <c r="BV232" s="46"/>
      <c r="BW232" s="46"/>
      <c r="BX232" s="46"/>
    </row>
    <row r="233" spans="70:76">
      <c r="BR233" s="46"/>
      <c r="BS233" s="46"/>
      <c r="BT233" s="46"/>
      <c r="BU233" s="46"/>
      <c r="BV233" s="46"/>
      <c r="BW233" s="46"/>
      <c r="BX233" s="46"/>
    </row>
    <row r="234" spans="70:76">
      <c r="BR234" s="46"/>
      <c r="BS234" s="46"/>
      <c r="BT234" s="46"/>
      <c r="BU234" s="46"/>
      <c r="BV234" s="46"/>
      <c r="BW234" s="46"/>
      <c r="BX234" s="46"/>
    </row>
    <row r="235" spans="70:76">
      <c r="BR235" s="46"/>
      <c r="BS235" s="46"/>
      <c r="BT235" s="46"/>
      <c r="BU235" s="46"/>
      <c r="BV235" s="46"/>
      <c r="BW235" s="46"/>
      <c r="BX235" s="46"/>
    </row>
    <row r="236" spans="70:76">
      <c r="BR236" s="46"/>
      <c r="BS236" s="46"/>
      <c r="BT236" s="46"/>
      <c r="BU236" s="46"/>
      <c r="BV236" s="46"/>
      <c r="BW236" s="46"/>
      <c r="BX236" s="46"/>
    </row>
    <row r="237" spans="70:76">
      <c r="BR237" s="46"/>
      <c r="BS237" s="46"/>
      <c r="BT237" s="46"/>
      <c r="BU237" s="46"/>
      <c r="BV237" s="46"/>
      <c r="BW237" s="46"/>
      <c r="BX237" s="46"/>
    </row>
    <row r="238" spans="70:76">
      <c r="BR238" s="46"/>
      <c r="BS238" s="46"/>
      <c r="BT238" s="46"/>
      <c r="BU238" s="46"/>
      <c r="BV238" s="46"/>
      <c r="BW238" s="46"/>
      <c r="BX238" s="46"/>
    </row>
    <row r="239" spans="70:76">
      <c r="BR239" s="46"/>
      <c r="BS239" s="46"/>
      <c r="BT239" s="46"/>
      <c r="BU239" s="46"/>
      <c r="BV239" s="46"/>
      <c r="BW239" s="46"/>
      <c r="BX239" s="46"/>
    </row>
    <row r="240" spans="70:76">
      <c r="BR240" s="46"/>
      <c r="BS240" s="46"/>
      <c r="BT240" s="46"/>
      <c r="BU240" s="46"/>
      <c r="BV240" s="46"/>
      <c r="BW240" s="46"/>
      <c r="BX240" s="46"/>
    </row>
    <row r="241" spans="70:76">
      <c r="BR241" s="46"/>
      <c r="BS241" s="46"/>
      <c r="BT241" s="46"/>
      <c r="BU241" s="46"/>
      <c r="BV241" s="46"/>
      <c r="BW241" s="46"/>
      <c r="BX241" s="46"/>
    </row>
    <row r="242" spans="70:76">
      <c r="BR242" s="46"/>
      <c r="BS242" s="46"/>
      <c r="BT242" s="46"/>
      <c r="BU242" s="46"/>
      <c r="BV242" s="46"/>
      <c r="BW242" s="46"/>
      <c r="BX242" s="46"/>
    </row>
    <row r="243" spans="70:76">
      <c r="BR243" s="46"/>
      <c r="BS243" s="46"/>
      <c r="BT243" s="46"/>
      <c r="BU243" s="46"/>
      <c r="BV243" s="46"/>
      <c r="BW243" s="46"/>
      <c r="BX243" s="46"/>
    </row>
    <row r="244" spans="70:76">
      <c r="BR244" s="46"/>
      <c r="BS244" s="46"/>
      <c r="BT244" s="46"/>
      <c r="BU244" s="46"/>
      <c r="BV244" s="46"/>
      <c r="BW244" s="46"/>
      <c r="BX244" s="46"/>
    </row>
    <row r="245" spans="70:76">
      <c r="BR245" s="46"/>
      <c r="BS245" s="46"/>
      <c r="BT245" s="46"/>
      <c r="BU245" s="46"/>
      <c r="BV245" s="46"/>
      <c r="BW245" s="46"/>
      <c r="BX245" s="46"/>
    </row>
    <row r="246" spans="70:76">
      <c r="BR246" s="46"/>
      <c r="BS246" s="46"/>
      <c r="BT246" s="46"/>
      <c r="BU246" s="46"/>
      <c r="BV246" s="46"/>
      <c r="BW246" s="46"/>
      <c r="BX246" s="46"/>
    </row>
    <row r="247" spans="70:76">
      <c r="BR247" s="46"/>
      <c r="BS247" s="46"/>
      <c r="BT247" s="46"/>
      <c r="BU247" s="46"/>
      <c r="BV247" s="46"/>
      <c r="BW247" s="46"/>
      <c r="BX247" s="46"/>
    </row>
    <row r="248" spans="70:76">
      <c r="BR248" s="46"/>
      <c r="BS248" s="46"/>
      <c r="BT248" s="46"/>
      <c r="BU248" s="46"/>
      <c r="BV248" s="46"/>
      <c r="BW248" s="46"/>
      <c r="BX248" s="46"/>
    </row>
    <row r="249" spans="70:76">
      <c r="BR249" s="46"/>
      <c r="BS249" s="46"/>
      <c r="BT249" s="46"/>
      <c r="BU249" s="46"/>
      <c r="BV249" s="46"/>
      <c r="BW249" s="46"/>
      <c r="BX249" s="46"/>
    </row>
    <row r="250" spans="70:76">
      <c r="BR250" s="46"/>
      <c r="BS250" s="46"/>
      <c r="BT250" s="46"/>
      <c r="BU250" s="46"/>
      <c r="BV250" s="46"/>
      <c r="BW250" s="46"/>
      <c r="BX250" s="46"/>
    </row>
    <row r="251" spans="70:76">
      <c r="BR251" s="46"/>
      <c r="BS251" s="46"/>
      <c r="BT251" s="46"/>
      <c r="BU251" s="46"/>
      <c r="BV251" s="46"/>
      <c r="BW251" s="46"/>
      <c r="BX251" s="46"/>
    </row>
    <row r="252" spans="70:76">
      <c r="BR252" s="46"/>
      <c r="BS252" s="46"/>
      <c r="BT252" s="46"/>
      <c r="BU252" s="46"/>
      <c r="BV252" s="46"/>
      <c r="BW252" s="46"/>
      <c r="BX252" s="46"/>
    </row>
    <row r="253" spans="70:76">
      <c r="BR253" s="46"/>
      <c r="BS253" s="46"/>
      <c r="BT253" s="46"/>
      <c r="BU253" s="46"/>
      <c r="BV253" s="46"/>
      <c r="BW253" s="46"/>
      <c r="BX253" s="46"/>
    </row>
    <row r="254" spans="70:76">
      <c r="BR254" s="46"/>
      <c r="BS254" s="46"/>
      <c r="BT254" s="46"/>
      <c r="BU254" s="46"/>
      <c r="BV254" s="46"/>
      <c r="BW254" s="46"/>
      <c r="BX254" s="46"/>
    </row>
    <row r="255" spans="70:76">
      <c r="BR255" s="46"/>
      <c r="BS255" s="46"/>
      <c r="BT255" s="46"/>
      <c r="BU255" s="46"/>
      <c r="BV255" s="46"/>
      <c r="BW255" s="46"/>
      <c r="BX255" s="46"/>
    </row>
    <row r="256" spans="70:76">
      <c r="BR256" s="46"/>
      <c r="BS256" s="46"/>
      <c r="BT256" s="46"/>
      <c r="BU256" s="46"/>
      <c r="BV256" s="46"/>
      <c r="BW256" s="46"/>
      <c r="BX256" s="46"/>
    </row>
    <row r="257" spans="70:76">
      <c r="BR257" s="46"/>
      <c r="BS257" s="46"/>
      <c r="BT257" s="46"/>
      <c r="BU257" s="46"/>
      <c r="BV257" s="46"/>
      <c r="BW257" s="46"/>
      <c r="BX257" s="46"/>
    </row>
    <row r="258" spans="70:76">
      <c r="BR258" s="46"/>
      <c r="BS258" s="46"/>
      <c r="BT258" s="46"/>
      <c r="BU258" s="46"/>
      <c r="BV258" s="46"/>
      <c r="BW258" s="46"/>
      <c r="BX258" s="46"/>
    </row>
    <row r="259" spans="70:76">
      <c r="BR259" s="46"/>
      <c r="BS259" s="46"/>
      <c r="BT259" s="46"/>
      <c r="BU259" s="46"/>
      <c r="BV259" s="46"/>
      <c r="BW259" s="46"/>
      <c r="BX259" s="46"/>
    </row>
    <row r="260" spans="70:76">
      <c r="BR260" s="46"/>
      <c r="BS260" s="46"/>
      <c r="BT260" s="46"/>
      <c r="BU260" s="46"/>
      <c r="BV260" s="46"/>
      <c r="BW260" s="46"/>
      <c r="BX260" s="46"/>
    </row>
    <row r="261" spans="70:76">
      <c r="BR261" s="46"/>
      <c r="BS261" s="46"/>
      <c r="BT261" s="46"/>
      <c r="BU261" s="46"/>
      <c r="BV261" s="46"/>
      <c r="BW261" s="46"/>
      <c r="BX261" s="46"/>
    </row>
    <row r="262" spans="70:76">
      <c r="BR262" s="46"/>
      <c r="BS262" s="46"/>
      <c r="BT262" s="46"/>
      <c r="BU262" s="46"/>
      <c r="BV262" s="46"/>
      <c r="BW262" s="46"/>
      <c r="BX262" s="46"/>
    </row>
    <row r="263" spans="70:76">
      <c r="BR263" s="46"/>
      <c r="BS263" s="46"/>
      <c r="BT263" s="46"/>
      <c r="BU263" s="46"/>
      <c r="BV263" s="46"/>
      <c r="BW263" s="46"/>
      <c r="BX263" s="46"/>
    </row>
    <row r="264" spans="70:76">
      <c r="BR264" s="46"/>
      <c r="BS264" s="46"/>
      <c r="BT264" s="46"/>
      <c r="BU264" s="46"/>
      <c r="BV264" s="46"/>
      <c r="BW264" s="46"/>
      <c r="BX264" s="46"/>
    </row>
    <row r="265" spans="70:76">
      <c r="BR265" s="46"/>
      <c r="BS265" s="46"/>
      <c r="BT265" s="46"/>
      <c r="BU265" s="46"/>
      <c r="BV265" s="46"/>
      <c r="BW265" s="46"/>
      <c r="BX265" s="46"/>
    </row>
    <row r="266" spans="70:76">
      <c r="BR266" s="46"/>
      <c r="BS266" s="46"/>
      <c r="BT266" s="46"/>
      <c r="BU266" s="46"/>
      <c r="BV266" s="46"/>
      <c r="BW266" s="46"/>
      <c r="BX266" s="46"/>
    </row>
    <row r="267" spans="70:76">
      <c r="BR267" s="46"/>
      <c r="BS267" s="46"/>
      <c r="BT267" s="46"/>
      <c r="BU267" s="46"/>
      <c r="BV267" s="46"/>
      <c r="BW267" s="46"/>
      <c r="BX267" s="46"/>
    </row>
    <row r="268" spans="70:76">
      <c r="BR268" s="46"/>
      <c r="BS268" s="46"/>
      <c r="BT268" s="46"/>
      <c r="BU268" s="46"/>
      <c r="BV268" s="46"/>
      <c r="BW268" s="46"/>
      <c r="BX268" s="46"/>
    </row>
    <row r="269" spans="70:76">
      <c r="BR269" s="46"/>
      <c r="BS269" s="46"/>
      <c r="BT269" s="46"/>
      <c r="BU269" s="46"/>
      <c r="BV269" s="46"/>
      <c r="BW269" s="46"/>
      <c r="BX269" s="46"/>
    </row>
    <row r="270" spans="70:76">
      <c r="BR270" s="46"/>
      <c r="BS270" s="46"/>
      <c r="BT270" s="46"/>
      <c r="BU270" s="46"/>
      <c r="BV270" s="46"/>
      <c r="BW270" s="46"/>
      <c r="BX270" s="46"/>
    </row>
    <row r="271" spans="70:76">
      <c r="BR271" s="46"/>
      <c r="BS271" s="46"/>
      <c r="BT271" s="46"/>
      <c r="BU271" s="46"/>
      <c r="BV271" s="46"/>
      <c r="BW271" s="46"/>
      <c r="BX271" s="46"/>
    </row>
    <row r="272" spans="70:76">
      <c r="BR272" s="46"/>
      <c r="BS272" s="46"/>
      <c r="BT272" s="46"/>
      <c r="BU272" s="46"/>
      <c r="BV272" s="46"/>
      <c r="BW272" s="46"/>
      <c r="BX272" s="46"/>
    </row>
    <row r="273" spans="70:76">
      <c r="BR273" s="46"/>
      <c r="BS273" s="46"/>
      <c r="BT273" s="46"/>
      <c r="BU273" s="46"/>
      <c r="BV273" s="46"/>
      <c r="BW273" s="46"/>
      <c r="BX273" s="46"/>
    </row>
    <row r="274" spans="70:76">
      <c r="BR274" s="46"/>
      <c r="BS274" s="46"/>
      <c r="BT274" s="46"/>
      <c r="BU274" s="46"/>
      <c r="BV274" s="46"/>
      <c r="BW274" s="46"/>
      <c r="BX274" s="46"/>
    </row>
    <row r="275" spans="70:76">
      <c r="BR275" s="46"/>
      <c r="BS275" s="46"/>
      <c r="BT275" s="46"/>
      <c r="BU275" s="46"/>
      <c r="BV275" s="46"/>
      <c r="BW275" s="46"/>
      <c r="BX275" s="46"/>
    </row>
    <row r="276" spans="70:76">
      <c r="BR276" s="46"/>
      <c r="BS276" s="46"/>
      <c r="BT276" s="46"/>
      <c r="BU276" s="46"/>
      <c r="BV276" s="46"/>
      <c r="BW276" s="46"/>
      <c r="BX276" s="46"/>
    </row>
    <row r="277" spans="70:76">
      <c r="BR277" s="46"/>
      <c r="BS277" s="46"/>
      <c r="BT277" s="46"/>
      <c r="BU277" s="46"/>
      <c r="BV277" s="46"/>
      <c r="BW277" s="46"/>
      <c r="BX277" s="46"/>
    </row>
    <row r="278" spans="70:76">
      <c r="BR278" s="46"/>
      <c r="BS278" s="46"/>
      <c r="BT278" s="46"/>
      <c r="BU278" s="46"/>
      <c r="BV278" s="46"/>
      <c r="BW278" s="46"/>
      <c r="BX278" s="46"/>
    </row>
    <row r="279" spans="70:76">
      <c r="BR279" s="46"/>
      <c r="BS279" s="46"/>
      <c r="BT279" s="46"/>
      <c r="BU279" s="46"/>
      <c r="BV279" s="46"/>
      <c r="BW279" s="46"/>
      <c r="BX279" s="46"/>
    </row>
    <row r="280" spans="70:76">
      <c r="BR280" s="46"/>
      <c r="BS280" s="46"/>
      <c r="BT280" s="46"/>
      <c r="BU280" s="46"/>
      <c r="BV280" s="46"/>
      <c r="BW280" s="46"/>
      <c r="BX280" s="46"/>
    </row>
    <row r="281" spans="70:76">
      <c r="BR281" s="46"/>
      <c r="BS281" s="46"/>
      <c r="BT281" s="46"/>
      <c r="BU281" s="46"/>
      <c r="BV281" s="46"/>
      <c r="BW281" s="46"/>
      <c r="BX281" s="46"/>
    </row>
    <row r="282" spans="70:76">
      <c r="BR282" s="46"/>
      <c r="BS282" s="46"/>
      <c r="BT282" s="46"/>
      <c r="BU282" s="46"/>
      <c r="BV282" s="46"/>
      <c r="BW282" s="46"/>
      <c r="BX282" s="46"/>
    </row>
    <row r="283" spans="70:76">
      <c r="BR283" s="46"/>
      <c r="BS283" s="46"/>
      <c r="BT283" s="46"/>
      <c r="BU283" s="46"/>
      <c r="BV283" s="46"/>
      <c r="BW283" s="46"/>
      <c r="BX283" s="46"/>
    </row>
    <row r="284" spans="70:76">
      <c r="BR284" s="46"/>
      <c r="BS284" s="46"/>
      <c r="BT284" s="46"/>
      <c r="BU284" s="46"/>
      <c r="BV284" s="46"/>
      <c r="BW284" s="46"/>
      <c r="BX284" s="46"/>
    </row>
    <row r="285" spans="70:76">
      <c r="BR285" s="46"/>
      <c r="BS285" s="46"/>
      <c r="BT285" s="46"/>
      <c r="BU285" s="46"/>
      <c r="BV285" s="46"/>
      <c r="BW285" s="46"/>
      <c r="BX285" s="46"/>
    </row>
    <row r="286" spans="70:76">
      <c r="BR286" s="46"/>
      <c r="BS286" s="46"/>
      <c r="BT286" s="46"/>
      <c r="BU286" s="46"/>
      <c r="BV286" s="46"/>
      <c r="BW286" s="46"/>
      <c r="BX286" s="46"/>
    </row>
    <row r="287" spans="70:76">
      <c r="BR287" s="46"/>
      <c r="BS287" s="46"/>
      <c r="BT287" s="46"/>
      <c r="BU287" s="46"/>
      <c r="BV287" s="46"/>
      <c r="BW287" s="46"/>
      <c r="BX287" s="46"/>
    </row>
    <row r="288" spans="70:76">
      <c r="BR288" s="46"/>
      <c r="BS288" s="46"/>
      <c r="BT288" s="46"/>
      <c r="BU288" s="46"/>
      <c r="BV288" s="46"/>
      <c r="BW288" s="46"/>
      <c r="BX288" s="46"/>
    </row>
    <row r="289" spans="70:76">
      <c r="BR289" s="46"/>
      <c r="BS289" s="46"/>
      <c r="BT289" s="46"/>
      <c r="BU289" s="46"/>
      <c r="BV289" s="46"/>
      <c r="BW289" s="46"/>
      <c r="BX289" s="46"/>
    </row>
    <row r="290" spans="70:76">
      <c r="BR290" s="46"/>
      <c r="BS290" s="46"/>
      <c r="BT290" s="46"/>
      <c r="BU290" s="46"/>
      <c r="BV290" s="46"/>
      <c r="BW290" s="46"/>
      <c r="BX290" s="46"/>
    </row>
    <row r="291" spans="70:76">
      <c r="BR291" s="46"/>
      <c r="BS291" s="46"/>
      <c r="BT291" s="46"/>
      <c r="BU291" s="46"/>
      <c r="BV291" s="46"/>
      <c r="BW291" s="46"/>
      <c r="BX291" s="46"/>
    </row>
    <row r="292" spans="70:76">
      <c r="BR292" s="46"/>
      <c r="BS292" s="46"/>
      <c r="BT292" s="46"/>
      <c r="BU292" s="46"/>
      <c r="BV292" s="46"/>
      <c r="BW292" s="46"/>
      <c r="BX292" s="46"/>
    </row>
    <row r="293" spans="70:76">
      <c r="BR293" s="46"/>
      <c r="BS293" s="46"/>
      <c r="BT293" s="46"/>
      <c r="BU293" s="46"/>
      <c r="BV293" s="46"/>
      <c r="BW293" s="46"/>
      <c r="BX293" s="46"/>
    </row>
    <row r="294" spans="70:76">
      <c r="BR294" s="46"/>
      <c r="BS294" s="46"/>
      <c r="BT294" s="46"/>
      <c r="BU294" s="46"/>
      <c r="BV294" s="46"/>
      <c r="BW294" s="46"/>
      <c r="BX294" s="46"/>
    </row>
    <row r="295" spans="70:76">
      <c r="BR295" s="46"/>
      <c r="BS295" s="46"/>
      <c r="BT295" s="46"/>
      <c r="BU295" s="46"/>
      <c r="BV295" s="46"/>
      <c r="BW295" s="46"/>
      <c r="BX295" s="46"/>
    </row>
    <row r="296" spans="70:76">
      <c r="BR296" s="46"/>
      <c r="BS296" s="46"/>
      <c r="BT296" s="46"/>
      <c r="BU296" s="46"/>
      <c r="BV296" s="46"/>
      <c r="BW296" s="46"/>
      <c r="BX296" s="46"/>
    </row>
    <row r="297" spans="70:76">
      <c r="BR297" s="46"/>
      <c r="BS297" s="46"/>
      <c r="BT297" s="46"/>
      <c r="BU297" s="46"/>
      <c r="BV297" s="46"/>
      <c r="BW297" s="46"/>
      <c r="BX297" s="46"/>
    </row>
    <row r="298" spans="70:76">
      <c r="BR298" s="46"/>
      <c r="BS298" s="46"/>
      <c r="BT298" s="46"/>
      <c r="BU298" s="46"/>
      <c r="BV298" s="46"/>
      <c r="BW298" s="46"/>
      <c r="BX298" s="46"/>
    </row>
    <row r="299" spans="70:76">
      <c r="BR299" s="46"/>
      <c r="BS299" s="46"/>
      <c r="BT299" s="46"/>
      <c r="BU299" s="46"/>
      <c r="BV299" s="46"/>
      <c r="BW299" s="46"/>
      <c r="BX299" s="46"/>
    </row>
    <row r="300" spans="70:76">
      <c r="BR300" s="46"/>
      <c r="BS300" s="46"/>
      <c r="BT300" s="46"/>
      <c r="BU300" s="46"/>
      <c r="BV300" s="46"/>
      <c r="BW300" s="46"/>
      <c r="BX300" s="46"/>
    </row>
    <row r="301" spans="70:76">
      <c r="BR301" s="46"/>
      <c r="BS301" s="46"/>
      <c r="BT301" s="46"/>
      <c r="BU301" s="46"/>
      <c r="BV301" s="46"/>
      <c r="BW301" s="46"/>
      <c r="BX301" s="46"/>
    </row>
    <row r="302" spans="70:76">
      <c r="BR302" s="46"/>
      <c r="BS302" s="46"/>
      <c r="BT302" s="46"/>
      <c r="BU302" s="46"/>
      <c r="BV302" s="46"/>
      <c r="BW302" s="46"/>
      <c r="BX302" s="46"/>
    </row>
    <row r="303" spans="70:76">
      <c r="BR303" s="46"/>
      <c r="BS303" s="46"/>
      <c r="BT303" s="46"/>
      <c r="BU303" s="46"/>
      <c r="BV303" s="46"/>
      <c r="BW303" s="46"/>
      <c r="BX303" s="46"/>
    </row>
    <row r="304" spans="70:76">
      <c r="BR304" s="46"/>
      <c r="BS304" s="46"/>
      <c r="BT304" s="46"/>
      <c r="BU304" s="46"/>
      <c r="BV304" s="46"/>
      <c r="BW304" s="46"/>
      <c r="BX304" s="46"/>
    </row>
    <row r="305" spans="70:76">
      <c r="BR305" s="46"/>
      <c r="BS305" s="46"/>
      <c r="BT305" s="46"/>
      <c r="BU305" s="46"/>
      <c r="BV305" s="46"/>
      <c r="BW305" s="46"/>
      <c r="BX305" s="46"/>
    </row>
    <row r="306" spans="70:76">
      <c r="BR306" s="46"/>
      <c r="BS306" s="46"/>
      <c r="BT306" s="46"/>
      <c r="BU306" s="46"/>
      <c r="BV306" s="46"/>
      <c r="BW306" s="46"/>
      <c r="BX306" s="46"/>
    </row>
    <row r="307" spans="70:76">
      <c r="BR307" s="46"/>
      <c r="BS307" s="46"/>
      <c r="BT307" s="46"/>
      <c r="BU307" s="46"/>
      <c r="BV307" s="46"/>
      <c r="BW307" s="46"/>
      <c r="BX307" s="46"/>
    </row>
    <row r="308" spans="70:76">
      <c r="BR308" s="46"/>
      <c r="BS308" s="46"/>
      <c r="BT308" s="46"/>
      <c r="BU308" s="46"/>
      <c r="BV308" s="46"/>
      <c r="BW308" s="46"/>
      <c r="BX308" s="46"/>
    </row>
    <row r="309" spans="70:76">
      <c r="BR309" s="46"/>
      <c r="BS309" s="46"/>
      <c r="BT309" s="46"/>
      <c r="BU309" s="46"/>
      <c r="BV309" s="46"/>
      <c r="BW309" s="46"/>
      <c r="BX309" s="46"/>
    </row>
    <row r="310" spans="70:76">
      <c r="BR310" s="46"/>
      <c r="BS310" s="46"/>
      <c r="BT310" s="46"/>
      <c r="BU310" s="46"/>
      <c r="BV310" s="46"/>
      <c r="BW310" s="46"/>
      <c r="BX310" s="46"/>
    </row>
    <row r="311" spans="70:76">
      <c r="BR311" s="46"/>
      <c r="BS311" s="46"/>
      <c r="BT311" s="46"/>
      <c r="BU311" s="46"/>
      <c r="BV311" s="46"/>
      <c r="BW311" s="46"/>
      <c r="BX311" s="46"/>
    </row>
    <row r="312" spans="70:76">
      <c r="BR312" s="46"/>
      <c r="BS312" s="46"/>
      <c r="BT312" s="46"/>
      <c r="BU312" s="46"/>
      <c r="BV312" s="46"/>
      <c r="BW312" s="46"/>
      <c r="BX312" s="46"/>
    </row>
    <row r="313" spans="70:76">
      <c r="BR313" s="46"/>
      <c r="BS313" s="46"/>
      <c r="BT313" s="46"/>
      <c r="BU313" s="46"/>
      <c r="BV313" s="46"/>
      <c r="BW313" s="46"/>
      <c r="BX313" s="46"/>
    </row>
    <row r="314" spans="70:76">
      <c r="BR314" s="46"/>
      <c r="BS314" s="46"/>
      <c r="BT314" s="46"/>
      <c r="BU314" s="46"/>
      <c r="BV314" s="46"/>
      <c r="BW314" s="46"/>
      <c r="BX314" s="46"/>
    </row>
    <row r="315" spans="70:76">
      <c r="BR315" s="46"/>
      <c r="BS315" s="46"/>
      <c r="BT315" s="46"/>
      <c r="BU315" s="46"/>
      <c r="BV315" s="46"/>
      <c r="BW315" s="46"/>
      <c r="BX315" s="46"/>
    </row>
    <row r="316" spans="70:76">
      <c r="BR316" s="46"/>
      <c r="BS316" s="46"/>
      <c r="BT316" s="46"/>
      <c r="BU316" s="46"/>
      <c r="BV316" s="46"/>
      <c r="BW316" s="46"/>
      <c r="BX316" s="46"/>
    </row>
    <row r="317" spans="70:76">
      <c r="BR317" s="46"/>
      <c r="BS317" s="46"/>
      <c r="BT317" s="46"/>
      <c r="BU317" s="46"/>
      <c r="BV317" s="46"/>
      <c r="BW317" s="46"/>
      <c r="BX317" s="46"/>
    </row>
    <row r="318" spans="70:76">
      <c r="BR318" s="46"/>
      <c r="BS318" s="46"/>
      <c r="BT318" s="46"/>
      <c r="BU318" s="46"/>
      <c r="BV318" s="46"/>
      <c r="BW318" s="46"/>
      <c r="BX318" s="46"/>
    </row>
    <row r="319" spans="70:76">
      <c r="BR319" s="46"/>
      <c r="BS319" s="46"/>
      <c r="BT319" s="46"/>
      <c r="BU319" s="46"/>
      <c r="BV319" s="46"/>
      <c r="BW319" s="46"/>
      <c r="BX319" s="46"/>
    </row>
    <row r="320" spans="70:76">
      <c r="BR320" s="46"/>
      <c r="BS320" s="46"/>
      <c r="BT320" s="46"/>
      <c r="BU320" s="46"/>
      <c r="BV320" s="46"/>
      <c r="BW320" s="46"/>
      <c r="BX320" s="46"/>
    </row>
    <row r="321" spans="70:76">
      <c r="BR321" s="46"/>
      <c r="BS321" s="46"/>
      <c r="BT321" s="46"/>
      <c r="BU321" s="46"/>
      <c r="BV321" s="46"/>
      <c r="BW321" s="46"/>
      <c r="BX321" s="46"/>
    </row>
    <row r="322" spans="70:76">
      <c r="BR322" s="46"/>
      <c r="BS322" s="46"/>
      <c r="BT322" s="46"/>
      <c r="BU322" s="46"/>
      <c r="BV322" s="46"/>
      <c r="BW322" s="46"/>
      <c r="BX322" s="46"/>
    </row>
    <row r="323" spans="70:76">
      <c r="BR323" s="46"/>
      <c r="BS323" s="46"/>
      <c r="BT323" s="46"/>
      <c r="BU323" s="46"/>
      <c r="BV323" s="46"/>
      <c r="BW323" s="46"/>
      <c r="BX323" s="46"/>
    </row>
    <row r="324" spans="70:76">
      <c r="BR324" s="46"/>
      <c r="BS324" s="46"/>
      <c r="BT324" s="46"/>
      <c r="BU324" s="46"/>
      <c r="BV324" s="46"/>
      <c r="BW324" s="46"/>
      <c r="BX324" s="46"/>
    </row>
    <row r="325" spans="70:76">
      <c r="BR325" s="46"/>
      <c r="BS325" s="46"/>
      <c r="BT325" s="46"/>
      <c r="BU325" s="46"/>
      <c r="BV325" s="46"/>
      <c r="BW325" s="46"/>
      <c r="BX325" s="46"/>
    </row>
    <row r="326" spans="70:76">
      <c r="BR326" s="46"/>
      <c r="BS326" s="46"/>
      <c r="BT326" s="46"/>
      <c r="BU326" s="46"/>
      <c r="BV326" s="46"/>
      <c r="BW326" s="46"/>
      <c r="BX326" s="46"/>
    </row>
    <row r="327" spans="70:76">
      <c r="BR327" s="46"/>
      <c r="BS327" s="46"/>
      <c r="BT327" s="46"/>
      <c r="BU327" s="46"/>
      <c r="BV327" s="46"/>
      <c r="BW327" s="46"/>
      <c r="BX327" s="46"/>
    </row>
    <row r="328" spans="70:76">
      <c r="BR328" s="46"/>
      <c r="BS328" s="46"/>
      <c r="BT328" s="46"/>
      <c r="BU328" s="46"/>
      <c r="BV328" s="46"/>
      <c r="BW328" s="46"/>
      <c r="BX328" s="46"/>
    </row>
    <row r="329" spans="70:76">
      <c r="BR329" s="46"/>
      <c r="BS329" s="46"/>
      <c r="BT329" s="46"/>
      <c r="BU329" s="46"/>
      <c r="BV329" s="46"/>
      <c r="BW329" s="46"/>
      <c r="BX329" s="46"/>
    </row>
    <row r="330" spans="70:76">
      <c r="BR330" s="46"/>
      <c r="BS330" s="46"/>
      <c r="BT330" s="46"/>
      <c r="BU330" s="46"/>
      <c r="BV330" s="46"/>
      <c r="BW330" s="46"/>
      <c r="BX330" s="46"/>
    </row>
    <row r="331" spans="70:76">
      <c r="BR331" s="46"/>
      <c r="BS331" s="46"/>
      <c r="BT331" s="46"/>
      <c r="BU331" s="46"/>
      <c r="BV331" s="46"/>
      <c r="BW331" s="46"/>
      <c r="BX331" s="46"/>
    </row>
    <row r="332" spans="70:76">
      <c r="BR332" s="46"/>
      <c r="BS332" s="46"/>
      <c r="BT332" s="46"/>
      <c r="BU332" s="46"/>
      <c r="BV332" s="46"/>
      <c r="BW332" s="46"/>
      <c r="BX332" s="46"/>
    </row>
    <row r="333" spans="70:76">
      <c r="BR333" s="46"/>
      <c r="BS333" s="46"/>
      <c r="BT333" s="46"/>
      <c r="BU333" s="46"/>
      <c r="BV333" s="46"/>
      <c r="BW333" s="46"/>
      <c r="BX333" s="46"/>
    </row>
    <row r="334" spans="70:76">
      <c r="BR334" s="46"/>
      <c r="BS334" s="46"/>
      <c r="BT334" s="46"/>
      <c r="BU334" s="46"/>
      <c r="BV334" s="46"/>
      <c r="BW334" s="46"/>
      <c r="BX334" s="46"/>
    </row>
    <row r="335" spans="70:76">
      <c r="BR335" s="46"/>
      <c r="BS335" s="46"/>
      <c r="BT335" s="46"/>
      <c r="BU335" s="46"/>
      <c r="BV335" s="46"/>
      <c r="BW335" s="46"/>
      <c r="BX335" s="46"/>
    </row>
    <row r="336" spans="70:76">
      <c r="BR336" s="46"/>
      <c r="BS336" s="46"/>
      <c r="BT336" s="46"/>
      <c r="BU336" s="46"/>
      <c r="BV336" s="46"/>
      <c r="BW336" s="46"/>
      <c r="BX336" s="46"/>
    </row>
    <row r="337" spans="70:76">
      <c r="BR337" s="46"/>
      <c r="BS337" s="46"/>
      <c r="BT337" s="46"/>
      <c r="BU337" s="46"/>
      <c r="BV337" s="46"/>
      <c r="BW337" s="46"/>
      <c r="BX337" s="46"/>
    </row>
    <row r="338" spans="70:76">
      <c r="BR338" s="46"/>
      <c r="BS338" s="46"/>
      <c r="BT338" s="46"/>
      <c r="BU338" s="46"/>
      <c r="BV338" s="46"/>
      <c r="BW338" s="46"/>
      <c r="BX338" s="46"/>
    </row>
    <row r="339" spans="70:76">
      <c r="BR339" s="46"/>
      <c r="BS339" s="46"/>
      <c r="BT339" s="46"/>
      <c r="BU339" s="46"/>
      <c r="BV339" s="46"/>
      <c r="BW339" s="46"/>
      <c r="BX339" s="46"/>
    </row>
    <row r="340" spans="70:76">
      <c r="BR340" s="46"/>
      <c r="BS340" s="46"/>
      <c r="BT340" s="46"/>
      <c r="BU340" s="46"/>
      <c r="BV340" s="46"/>
      <c r="BW340" s="46"/>
      <c r="BX340" s="46"/>
    </row>
    <row r="341" spans="70:76">
      <c r="BR341" s="46"/>
      <c r="BS341" s="46"/>
      <c r="BT341" s="46"/>
      <c r="BU341" s="46"/>
      <c r="BV341" s="46"/>
      <c r="BW341" s="46"/>
      <c r="BX341" s="46"/>
    </row>
    <row r="342" spans="70:76">
      <c r="BR342" s="46"/>
      <c r="BS342" s="46"/>
      <c r="BT342" s="46"/>
      <c r="BU342" s="46"/>
      <c r="BV342" s="46"/>
      <c r="BW342" s="46"/>
      <c r="BX342" s="46"/>
    </row>
    <row r="343" spans="70:76">
      <c r="BR343" s="46"/>
      <c r="BS343" s="46"/>
      <c r="BT343" s="46"/>
      <c r="BU343" s="46"/>
      <c r="BV343" s="46"/>
      <c r="BW343" s="46"/>
      <c r="BX343" s="46"/>
    </row>
    <row r="344" spans="70:76">
      <c r="BR344" s="46"/>
      <c r="BS344" s="46"/>
      <c r="BT344" s="46"/>
      <c r="BU344" s="46"/>
      <c r="BV344" s="46"/>
      <c r="BW344" s="46"/>
      <c r="BX344" s="46"/>
    </row>
    <row r="345" spans="70:76">
      <c r="BR345" s="46"/>
      <c r="BS345" s="46"/>
      <c r="BT345" s="46"/>
      <c r="BU345" s="46"/>
      <c r="BV345" s="46"/>
      <c r="BW345" s="46"/>
      <c r="BX345" s="46"/>
    </row>
    <row r="346" spans="70:76">
      <c r="BR346" s="46"/>
      <c r="BS346" s="46"/>
      <c r="BT346" s="46"/>
      <c r="BU346" s="46"/>
      <c r="BV346" s="46"/>
      <c r="BW346" s="46"/>
      <c r="BX346" s="46"/>
    </row>
    <row r="347" spans="70:76">
      <c r="BR347" s="46"/>
      <c r="BS347" s="46"/>
      <c r="BT347" s="46"/>
      <c r="BU347" s="46"/>
      <c r="BV347" s="46"/>
      <c r="BW347" s="46"/>
      <c r="BX347" s="46"/>
    </row>
    <row r="348" spans="70:76">
      <c r="BR348" s="46"/>
      <c r="BS348" s="46"/>
      <c r="BT348" s="46"/>
      <c r="BU348" s="46"/>
      <c r="BV348" s="46"/>
      <c r="BW348" s="46"/>
      <c r="BX348" s="46"/>
    </row>
    <row r="349" spans="70:76">
      <c r="BR349" s="46"/>
      <c r="BS349" s="46"/>
      <c r="BT349" s="46"/>
      <c r="BU349" s="46"/>
      <c r="BV349" s="46"/>
      <c r="BW349" s="46"/>
      <c r="BX349" s="46"/>
    </row>
    <row r="350" spans="70:76">
      <c r="BR350" s="46"/>
      <c r="BS350" s="46"/>
      <c r="BT350" s="46"/>
      <c r="BU350" s="46"/>
      <c r="BV350" s="46"/>
      <c r="BW350" s="46"/>
      <c r="BX350" s="46"/>
    </row>
    <row r="351" spans="70:76">
      <c r="BR351" s="46"/>
      <c r="BS351" s="46"/>
      <c r="BT351" s="46"/>
      <c r="BU351" s="46"/>
      <c r="BV351" s="46"/>
      <c r="BW351" s="46"/>
      <c r="BX351" s="46"/>
    </row>
    <row r="352" spans="70:76">
      <c r="BR352" s="46"/>
      <c r="BS352" s="46"/>
      <c r="BT352" s="46"/>
      <c r="BU352" s="46"/>
      <c r="BV352" s="46"/>
      <c r="BW352" s="46"/>
      <c r="BX352" s="46"/>
    </row>
    <row r="353" spans="70:76">
      <c r="BR353" s="46"/>
      <c r="BS353" s="46"/>
      <c r="BT353" s="46"/>
      <c r="BU353" s="46"/>
      <c r="BV353" s="46"/>
      <c r="BW353" s="46"/>
      <c r="BX353" s="46"/>
    </row>
    <row r="354" spans="70:76">
      <c r="BR354" s="46"/>
      <c r="BS354" s="46"/>
      <c r="BT354" s="46"/>
      <c r="BU354" s="46"/>
      <c r="BV354" s="46"/>
      <c r="BW354" s="46"/>
      <c r="BX354" s="46"/>
    </row>
    <row r="355" spans="70:76">
      <c r="BR355" s="46"/>
      <c r="BS355" s="46"/>
      <c r="BT355" s="46"/>
      <c r="BU355" s="46"/>
      <c r="BV355" s="46"/>
      <c r="BW355" s="46"/>
      <c r="BX355" s="46"/>
    </row>
    <row r="356" spans="70:76">
      <c r="BR356" s="46"/>
      <c r="BS356" s="46"/>
      <c r="BT356" s="46"/>
      <c r="BU356" s="46"/>
      <c r="BV356" s="46"/>
      <c r="BW356" s="46"/>
      <c r="BX356" s="46"/>
    </row>
    <row r="357" spans="70:76">
      <c r="BR357" s="46"/>
      <c r="BS357" s="46"/>
      <c r="BT357" s="46"/>
      <c r="BU357" s="46"/>
      <c r="BV357" s="46"/>
      <c r="BW357" s="46"/>
      <c r="BX357" s="46"/>
    </row>
    <row r="358" spans="70:76">
      <c r="BR358" s="46"/>
      <c r="BS358" s="46"/>
      <c r="BT358" s="46"/>
      <c r="BU358" s="46"/>
      <c r="BV358" s="46"/>
      <c r="BW358" s="46"/>
      <c r="BX358" s="46"/>
    </row>
    <row r="359" spans="70:76">
      <c r="BR359" s="46"/>
      <c r="BS359" s="46"/>
      <c r="BT359" s="46"/>
      <c r="BU359" s="46"/>
      <c r="BV359" s="46"/>
      <c r="BW359" s="46"/>
      <c r="BX359" s="46"/>
    </row>
    <row r="360" spans="70:76">
      <c r="BR360" s="46"/>
      <c r="BS360" s="46"/>
      <c r="BT360" s="46"/>
      <c r="BU360" s="46"/>
      <c r="BV360" s="46"/>
      <c r="BW360" s="46"/>
      <c r="BX360" s="46"/>
    </row>
    <row r="361" spans="70:76">
      <c r="BR361" s="46"/>
      <c r="BS361" s="46"/>
      <c r="BT361" s="46"/>
      <c r="BU361" s="46"/>
      <c r="BV361" s="46"/>
      <c r="BW361" s="46"/>
      <c r="BX361" s="46"/>
    </row>
    <row r="362" spans="70:76">
      <c r="BR362" s="46"/>
      <c r="BS362" s="46"/>
      <c r="BT362" s="46"/>
      <c r="BU362" s="46"/>
      <c r="BV362" s="46"/>
      <c r="BW362" s="46"/>
      <c r="BX362" s="46"/>
    </row>
    <row r="363" spans="70:76">
      <c r="BR363" s="46"/>
      <c r="BS363" s="46"/>
      <c r="BT363" s="46"/>
      <c r="BU363" s="46"/>
      <c r="BV363" s="46"/>
      <c r="BW363" s="46"/>
      <c r="BX363" s="46"/>
    </row>
    <row r="364" spans="70:76">
      <c r="BR364" s="46"/>
      <c r="BS364" s="46"/>
      <c r="BT364" s="46"/>
      <c r="BU364" s="46"/>
      <c r="BV364" s="46"/>
      <c r="BW364" s="46"/>
      <c r="BX364" s="46"/>
    </row>
    <row r="365" spans="70:76">
      <c r="BR365" s="46"/>
      <c r="BS365" s="46"/>
      <c r="BT365" s="46"/>
      <c r="BU365" s="46"/>
      <c r="BV365" s="46"/>
      <c r="BW365" s="46"/>
      <c r="BX365" s="46"/>
    </row>
    <row r="366" spans="70:76">
      <c r="BR366" s="46"/>
      <c r="BS366" s="46"/>
      <c r="BT366" s="46"/>
      <c r="BU366" s="46"/>
      <c r="BV366" s="46"/>
      <c r="BW366" s="46"/>
      <c r="BX366" s="46"/>
    </row>
    <row r="367" spans="70:76">
      <c r="BR367" s="46"/>
      <c r="BS367" s="46"/>
      <c r="BT367" s="46"/>
      <c r="BU367" s="46"/>
      <c r="BV367" s="46"/>
      <c r="BW367" s="46"/>
      <c r="BX367" s="46"/>
    </row>
    <row r="368" spans="70:76">
      <c r="BR368" s="46"/>
      <c r="BS368" s="46"/>
      <c r="BT368" s="46"/>
      <c r="BU368" s="46"/>
      <c r="BV368" s="46"/>
      <c r="BW368" s="46"/>
      <c r="BX368" s="46"/>
    </row>
    <row r="369" spans="70:76">
      <c r="BR369" s="46"/>
      <c r="BS369" s="46"/>
      <c r="BT369" s="46"/>
      <c r="BU369" s="46"/>
      <c r="BV369" s="46"/>
      <c r="BW369" s="46"/>
      <c r="BX369" s="46"/>
    </row>
    <row r="370" spans="70:76">
      <c r="BR370" s="46"/>
      <c r="BS370" s="46"/>
      <c r="BT370" s="46"/>
      <c r="BU370" s="46"/>
      <c r="BV370" s="46"/>
      <c r="BW370" s="46"/>
      <c r="BX370" s="46"/>
    </row>
    <row r="371" spans="70:76">
      <c r="BR371" s="46"/>
      <c r="BS371" s="46"/>
      <c r="BT371" s="46"/>
      <c r="BU371" s="46"/>
      <c r="BV371" s="46"/>
      <c r="BW371" s="46"/>
      <c r="BX371" s="46"/>
    </row>
    <row r="372" spans="70:76">
      <c r="BR372" s="46"/>
      <c r="BS372" s="46"/>
      <c r="BT372" s="46"/>
      <c r="BU372" s="46"/>
      <c r="BV372" s="46"/>
      <c r="BW372" s="46"/>
      <c r="BX372" s="46"/>
    </row>
    <row r="373" spans="70:76">
      <c r="BR373" s="46"/>
      <c r="BS373" s="46"/>
      <c r="BT373" s="46"/>
      <c r="BU373" s="46"/>
      <c r="BV373" s="46"/>
      <c r="BW373" s="46"/>
      <c r="BX373" s="46"/>
    </row>
    <row r="374" spans="70:76">
      <c r="BR374" s="46"/>
      <c r="BS374" s="46"/>
      <c r="BT374" s="46"/>
      <c r="BU374" s="46"/>
      <c r="BV374" s="46"/>
      <c r="BW374" s="46"/>
      <c r="BX374" s="46"/>
    </row>
    <row r="375" spans="70:76">
      <c r="BR375" s="46"/>
      <c r="BS375" s="46"/>
      <c r="BT375" s="46"/>
      <c r="BU375" s="46"/>
      <c r="BV375" s="46"/>
      <c r="BW375" s="46"/>
      <c r="BX375" s="46"/>
    </row>
    <row r="376" spans="70:76">
      <c r="BR376" s="46"/>
      <c r="BS376" s="46"/>
      <c r="BT376" s="46"/>
      <c r="BU376" s="46"/>
      <c r="BV376" s="46"/>
      <c r="BW376" s="46"/>
      <c r="BX376" s="46"/>
    </row>
    <row r="377" spans="70:76">
      <c r="BR377" s="46"/>
      <c r="BS377" s="46"/>
      <c r="BT377" s="46"/>
      <c r="BU377" s="46"/>
      <c r="BV377" s="46"/>
      <c r="BW377" s="46"/>
      <c r="BX377" s="46"/>
    </row>
    <row r="378" spans="70:76">
      <c r="BR378" s="46"/>
      <c r="BS378" s="46"/>
      <c r="BT378" s="46"/>
      <c r="BU378" s="46"/>
      <c r="BV378" s="46"/>
      <c r="BW378" s="46"/>
      <c r="BX378" s="46"/>
    </row>
    <row r="379" spans="70:76">
      <c r="BR379" s="46"/>
      <c r="BS379" s="46"/>
      <c r="BT379" s="46"/>
      <c r="BU379" s="46"/>
      <c r="BV379" s="46"/>
      <c r="BW379" s="46"/>
      <c r="BX379" s="46"/>
    </row>
    <row r="380" spans="70:76">
      <c r="BR380" s="46"/>
      <c r="BS380" s="46"/>
      <c r="BT380" s="46"/>
      <c r="BU380" s="46"/>
      <c r="BV380" s="46"/>
      <c r="BW380" s="46"/>
      <c r="BX380" s="46"/>
    </row>
    <row r="381" spans="70:76">
      <c r="BR381" s="46"/>
      <c r="BS381" s="46"/>
      <c r="BT381" s="46"/>
      <c r="BU381" s="46"/>
      <c r="BV381" s="46"/>
      <c r="BW381" s="46"/>
      <c r="BX381" s="46"/>
    </row>
    <row r="382" spans="70:76">
      <c r="BR382" s="46"/>
      <c r="BS382" s="46"/>
      <c r="BT382" s="46"/>
      <c r="BU382" s="46"/>
      <c r="BV382" s="46"/>
      <c r="BW382" s="46"/>
      <c r="BX382" s="46"/>
    </row>
    <row r="383" spans="70:76">
      <c r="BR383" s="46"/>
      <c r="BS383" s="46"/>
      <c r="BT383" s="46"/>
      <c r="BU383" s="46"/>
      <c r="BV383" s="46"/>
      <c r="BW383" s="46"/>
      <c r="BX383" s="46"/>
    </row>
    <row r="384" spans="70:76">
      <c r="BR384" s="46"/>
      <c r="BS384" s="46"/>
      <c r="BT384" s="46"/>
      <c r="BU384" s="46"/>
      <c r="BV384" s="46"/>
      <c r="BW384" s="46"/>
      <c r="BX384" s="46"/>
    </row>
    <row r="385" spans="70:76">
      <c r="BR385" s="46"/>
      <c r="BS385" s="46"/>
      <c r="BT385" s="46"/>
      <c r="BU385" s="46"/>
      <c r="BV385" s="46"/>
      <c r="BW385" s="46"/>
      <c r="BX385" s="46"/>
    </row>
    <row r="386" spans="70:76">
      <c r="BR386" s="46"/>
      <c r="BS386" s="46"/>
      <c r="BT386" s="46"/>
      <c r="BU386" s="46"/>
      <c r="BV386" s="46"/>
      <c r="BW386" s="46"/>
      <c r="BX386" s="46"/>
    </row>
    <row r="387" spans="70:76">
      <c r="BR387" s="46"/>
      <c r="BS387" s="46"/>
      <c r="BT387" s="46"/>
      <c r="BU387" s="46"/>
      <c r="BV387" s="46"/>
      <c r="BW387" s="46"/>
      <c r="BX387" s="46"/>
    </row>
    <row r="388" spans="70:76">
      <c r="BR388" s="46"/>
      <c r="BS388" s="46"/>
      <c r="BT388" s="46"/>
      <c r="BU388" s="46"/>
      <c r="BV388" s="46"/>
      <c r="BW388" s="46"/>
      <c r="BX388" s="46"/>
    </row>
    <row r="389" spans="70:76">
      <c r="BR389" s="46"/>
      <c r="BS389" s="46"/>
      <c r="BT389" s="46"/>
      <c r="BU389" s="46"/>
      <c r="BV389" s="46"/>
      <c r="BW389" s="46"/>
      <c r="BX389" s="46"/>
    </row>
    <row r="390" spans="70:76">
      <c r="BR390" s="46"/>
      <c r="BS390" s="46"/>
      <c r="BT390" s="46"/>
      <c r="BU390" s="46"/>
      <c r="BV390" s="46"/>
      <c r="BW390" s="46"/>
      <c r="BX390" s="46"/>
    </row>
    <row r="391" spans="70:76">
      <c r="BR391" s="46"/>
      <c r="BS391" s="46"/>
      <c r="BT391" s="46"/>
      <c r="BU391" s="46"/>
      <c r="BV391" s="46"/>
      <c r="BW391" s="46"/>
      <c r="BX391" s="46"/>
    </row>
    <row r="392" spans="70:76">
      <c r="BR392" s="46"/>
      <c r="BS392" s="46"/>
      <c r="BT392" s="46"/>
      <c r="BU392" s="46"/>
      <c r="BV392" s="46"/>
      <c r="BW392" s="46"/>
      <c r="BX392" s="46"/>
    </row>
    <row r="393" spans="70:76">
      <c r="BR393" s="46"/>
      <c r="BS393" s="46"/>
      <c r="BT393" s="46"/>
      <c r="BU393" s="46"/>
      <c r="BV393" s="46"/>
      <c r="BW393" s="46"/>
      <c r="BX393" s="46"/>
    </row>
    <row r="394" spans="70:76">
      <c r="BR394" s="46"/>
      <c r="BS394" s="46"/>
      <c r="BT394" s="46"/>
      <c r="BU394" s="46"/>
      <c r="BV394" s="46"/>
      <c r="BW394" s="46"/>
      <c r="BX394" s="46"/>
    </row>
    <row r="395" spans="70:76">
      <c r="BR395" s="46"/>
      <c r="BS395" s="46"/>
      <c r="BT395" s="46"/>
      <c r="BU395" s="46"/>
      <c r="BV395" s="46"/>
      <c r="BW395" s="46"/>
      <c r="BX395" s="46"/>
    </row>
    <row r="396" spans="70:76">
      <c r="BR396" s="46"/>
      <c r="BS396" s="46"/>
      <c r="BT396" s="46"/>
      <c r="BU396" s="46"/>
      <c r="BV396" s="46"/>
      <c r="BW396" s="46"/>
      <c r="BX396" s="46"/>
    </row>
    <row r="397" spans="70:76">
      <c r="BR397" s="46"/>
      <c r="BS397" s="46"/>
      <c r="BT397" s="46"/>
      <c r="BU397" s="46"/>
      <c r="BV397" s="46"/>
      <c r="BW397" s="46"/>
      <c r="BX397" s="46"/>
    </row>
    <row r="398" spans="70:76">
      <c r="BR398" s="46"/>
      <c r="BS398" s="46"/>
      <c r="BT398" s="46"/>
      <c r="BU398" s="46"/>
      <c r="BV398" s="46"/>
      <c r="BW398" s="46"/>
      <c r="BX398" s="46"/>
    </row>
    <row r="399" spans="70:76">
      <c r="BR399" s="46"/>
      <c r="BS399" s="46"/>
      <c r="BT399" s="46"/>
      <c r="BU399" s="46"/>
      <c r="BV399" s="46"/>
      <c r="BW399" s="46"/>
      <c r="BX399" s="46"/>
    </row>
    <row r="400" spans="70:76">
      <c r="BR400" s="46"/>
      <c r="BS400" s="46"/>
      <c r="BT400" s="46"/>
      <c r="BU400" s="46"/>
      <c r="BV400" s="46"/>
      <c r="BW400" s="46"/>
      <c r="BX400" s="46"/>
    </row>
    <row r="401" spans="70:76">
      <c r="BR401" s="46"/>
      <c r="BS401" s="46"/>
      <c r="BT401" s="46"/>
      <c r="BU401" s="46"/>
      <c r="BV401" s="46"/>
      <c r="BW401" s="46"/>
      <c r="BX401" s="46"/>
    </row>
    <row r="402" spans="70:76">
      <c r="BR402" s="46"/>
      <c r="BS402" s="46"/>
      <c r="BT402" s="46"/>
      <c r="BU402" s="46"/>
      <c r="BV402" s="46"/>
      <c r="BW402" s="46"/>
      <c r="BX402" s="46"/>
    </row>
    <row r="403" spans="70:76">
      <c r="BR403" s="46"/>
      <c r="BS403" s="46"/>
      <c r="BT403" s="46"/>
      <c r="BU403" s="46"/>
      <c r="BV403" s="46"/>
      <c r="BW403" s="46"/>
      <c r="BX403" s="46"/>
    </row>
    <row r="404" spans="70:76">
      <c r="BR404" s="46"/>
      <c r="BS404" s="46"/>
      <c r="BT404" s="46"/>
      <c r="BU404" s="46"/>
      <c r="BV404" s="46"/>
      <c r="BW404" s="46"/>
      <c r="BX404" s="46"/>
    </row>
    <row r="405" spans="70:76">
      <c r="BR405" s="46"/>
      <c r="BS405" s="46"/>
      <c r="BT405" s="46"/>
      <c r="BU405" s="46"/>
      <c r="BV405" s="46"/>
      <c r="BW405" s="46"/>
      <c r="BX405" s="46"/>
    </row>
    <row r="406" spans="70:76">
      <c r="BR406" s="46"/>
      <c r="BS406" s="46"/>
      <c r="BT406" s="46"/>
      <c r="BU406" s="46"/>
      <c r="BV406" s="46"/>
      <c r="BW406" s="46"/>
      <c r="BX406" s="46"/>
    </row>
    <row r="407" spans="70:76">
      <c r="BR407" s="46"/>
      <c r="BS407" s="46"/>
      <c r="BT407" s="46"/>
      <c r="BU407" s="46"/>
      <c r="BV407" s="46"/>
      <c r="BW407" s="46"/>
      <c r="BX407" s="46"/>
    </row>
    <row r="408" spans="70:76">
      <c r="BR408" s="46"/>
      <c r="BS408" s="46"/>
      <c r="BT408" s="46"/>
      <c r="BU408" s="46"/>
      <c r="BV408" s="46"/>
      <c r="BW408" s="46"/>
      <c r="BX408" s="46"/>
    </row>
    <row r="409" spans="70:76">
      <c r="BR409" s="46"/>
      <c r="BS409" s="46"/>
      <c r="BT409" s="46"/>
      <c r="BU409" s="46"/>
      <c r="BV409" s="46"/>
      <c r="BW409" s="46"/>
      <c r="BX409" s="46"/>
    </row>
    <row r="410" spans="70:76">
      <c r="BR410" s="46"/>
      <c r="BS410" s="46"/>
      <c r="BT410" s="46"/>
      <c r="BU410" s="46"/>
      <c r="BV410" s="46"/>
      <c r="BW410" s="46"/>
      <c r="BX410" s="46"/>
    </row>
    <row r="411" spans="70:76">
      <c r="BR411" s="46"/>
      <c r="BS411" s="46"/>
      <c r="BT411" s="46"/>
      <c r="BU411" s="46"/>
      <c r="BV411" s="46"/>
      <c r="BW411" s="46"/>
      <c r="BX411" s="46"/>
    </row>
    <row r="412" spans="70:76">
      <c r="BR412" s="46"/>
      <c r="BS412" s="46"/>
      <c r="BT412" s="46"/>
      <c r="BU412" s="46"/>
      <c r="BV412" s="46"/>
      <c r="BW412" s="46"/>
      <c r="BX412" s="46"/>
    </row>
    <row r="413" spans="70:76">
      <c r="BR413" s="46"/>
      <c r="BS413" s="46"/>
      <c r="BT413" s="46"/>
      <c r="BU413" s="46"/>
      <c r="BV413" s="46"/>
      <c r="BW413" s="46"/>
      <c r="BX413" s="46"/>
    </row>
    <row r="414" spans="70:76">
      <c r="BR414" s="46"/>
      <c r="BS414" s="46"/>
      <c r="BT414" s="46"/>
      <c r="BU414" s="46"/>
      <c r="BV414" s="46"/>
      <c r="BW414" s="46"/>
      <c r="BX414" s="46"/>
    </row>
    <row r="415" spans="70:76">
      <c r="BR415" s="46"/>
      <c r="BS415" s="46"/>
      <c r="BT415" s="46"/>
      <c r="BU415" s="46"/>
      <c r="BV415" s="46"/>
      <c r="BW415" s="46"/>
      <c r="BX415" s="46"/>
    </row>
    <row r="416" spans="70:76">
      <c r="BR416" s="46"/>
      <c r="BS416" s="46"/>
      <c r="BT416" s="46"/>
      <c r="BU416" s="46"/>
      <c r="BV416" s="46"/>
      <c r="BW416" s="46"/>
      <c r="BX416" s="46"/>
    </row>
    <row r="417" spans="70:76">
      <c r="BR417" s="46"/>
      <c r="BS417" s="46"/>
      <c r="BT417" s="46"/>
      <c r="BU417" s="46"/>
      <c r="BV417" s="46"/>
      <c r="BW417" s="46"/>
      <c r="BX417" s="46"/>
    </row>
    <row r="418" spans="70:76">
      <c r="BR418" s="46"/>
      <c r="BS418" s="46"/>
      <c r="BT418" s="46"/>
      <c r="BU418" s="46"/>
      <c r="BV418" s="46"/>
      <c r="BW418" s="46"/>
      <c r="BX418" s="46"/>
    </row>
    <row r="419" spans="70:76">
      <c r="BR419" s="46"/>
      <c r="BS419" s="46"/>
      <c r="BT419" s="46"/>
      <c r="BU419" s="46"/>
      <c r="BV419" s="46"/>
      <c r="BW419" s="46"/>
      <c r="BX419" s="46"/>
    </row>
    <row r="420" spans="70:76">
      <c r="BR420" s="46"/>
      <c r="BS420" s="46"/>
      <c r="BT420" s="46"/>
      <c r="BU420" s="46"/>
      <c r="BV420" s="46"/>
      <c r="BW420" s="46"/>
      <c r="BX420" s="46"/>
    </row>
    <row r="421" spans="70:76">
      <c r="BR421" s="46"/>
      <c r="BS421" s="46"/>
      <c r="BT421" s="46"/>
      <c r="BU421" s="46"/>
      <c r="BV421" s="46"/>
      <c r="BW421" s="46"/>
      <c r="BX421" s="46"/>
    </row>
    <row r="422" spans="70:76">
      <c r="BR422" s="46"/>
      <c r="BS422" s="46"/>
      <c r="BT422" s="46"/>
      <c r="BU422" s="46"/>
      <c r="BV422" s="46"/>
      <c r="BW422" s="46"/>
      <c r="BX422" s="46"/>
    </row>
    <row r="423" spans="70:76">
      <c r="BR423" s="46"/>
      <c r="BS423" s="46"/>
      <c r="BT423" s="46"/>
      <c r="BU423" s="46"/>
      <c r="BV423" s="46"/>
      <c r="BW423" s="46"/>
      <c r="BX423" s="46"/>
    </row>
    <row r="424" spans="70:76">
      <c r="BR424" s="46"/>
      <c r="BS424" s="46"/>
      <c r="BT424" s="46"/>
      <c r="BU424" s="46"/>
      <c r="BV424" s="46"/>
      <c r="BW424" s="46"/>
      <c r="BX424" s="46"/>
    </row>
    <row r="425" spans="70:76">
      <c r="BR425" s="46"/>
      <c r="BS425" s="46"/>
      <c r="BT425" s="46"/>
      <c r="BU425" s="46"/>
      <c r="BV425" s="46"/>
      <c r="BW425" s="46"/>
      <c r="BX425" s="46"/>
    </row>
    <row r="426" spans="70:76">
      <c r="BR426" s="46"/>
      <c r="BS426" s="46"/>
      <c r="BT426" s="46"/>
      <c r="BU426" s="46"/>
      <c r="BV426" s="46"/>
      <c r="BW426" s="46"/>
      <c r="BX426" s="46"/>
    </row>
    <row r="427" spans="70:76">
      <c r="BR427" s="46"/>
      <c r="BS427" s="46"/>
      <c r="BT427" s="46"/>
      <c r="BU427" s="46"/>
      <c r="BV427" s="46"/>
      <c r="BW427" s="46"/>
      <c r="BX427" s="46"/>
    </row>
    <row r="428" spans="70:76">
      <c r="BR428" s="46"/>
      <c r="BS428" s="46"/>
      <c r="BT428" s="46"/>
      <c r="BU428" s="46"/>
      <c r="BV428" s="46"/>
      <c r="BW428" s="46"/>
      <c r="BX428" s="46"/>
    </row>
    <row r="429" spans="70:76">
      <c r="BR429" s="46"/>
      <c r="BS429" s="46"/>
      <c r="BT429" s="46"/>
      <c r="BU429" s="46"/>
      <c r="BV429" s="46"/>
      <c r="BW429" s="46"/>
      <c r="BX429" s="46"/>
    </row>
    <row r="430" spans="70:76">
      <c r="BR430" s="46"/>
      <c r="BS430" s="46"/>
      <c r="BT430" s="46"/>
      <c r="BU430" s="46"/>
      <c r="BV430" s="46"/>
      <c r="BW430" s="46"/>
      <c r="BX430" s="46"/>
    </row>
    <row r="431" spans="70:76">
      <c r="BR431" s="46"/>
      <c r="BS431" s="46"/>
      <c r="BT431" s="46"/>
      <c r="BU431" s="46"/>
      <c r="BV431" s="46"/>
      <c r="BW431" s="46"/>
      <c r="BX431" s="46"/>
    </row>
    <row r="432" spans="70:76">
      <c r="BR432" s="46"/>
      <c r="BS432" s="46"/>
      <c r="BT432" s="46"/>
      <c r="BU432" s="46"/>
      <c r="BV432" s="46"/>
      <c r="BW432" s="46"/>
      <c r="BX432" s="46"/>
    </row>
    <row r="433" spans="70:76">
      <c r="BR433" s="46"/>
      <c r="BS433" s="46"/>
      <c r="BT433" s="46"/>
      <c r="BU433" s="46"/>
      <c r="BV433" s="46"/>
      <c r="BW433" s="46"/>
      <c r="BX433" s="46"/>
    </row>
    <row r="434" spans="70:76">
      <c r="BR434" s="46"/>
      <c r="BS434" s="46"/>
      <c r="BT434" s="46"/>
      <c r="BU434" s="46"/>
      <c r="BV434" s="46"/>
      <c r="BW434" s="46"/>
      <c r="BX434" s="46"/>
    </row>
    <row r="435" spans="70:76">
      <c r="BR435" s="46"/>
      <c r="BS435" s="46"/>
      <c r="BT435" s="46"/>
      <c r="BU435" s="46"/>
      <c r="BV435" s="46"/>
      <c r="BW435" s="46"/>
      <c r="BX435" s="46"/>
    </row>
    <row r="436" spans="70:76">
      <c r="BR436" s="46"/>
      <c r="BS436" s="46"/>
      <c r="BT436" s="46"/>
      <c r="BU436" s="46"/>
      <c r="BV436" s="46"/>
      <c r="BW436" s="46"/>
      <c r="BX436" s="46"/>
    </row>
    <row r="437" spans="70:76">
      <c r="BR437" s="46"/>
      <c r="BS437" s="46"/>
      <c r="BT437" s="46"/>
      <c r="BU437" s="46"/>
      <c r="BV437" s="46"/>
      <c r="BW437" s="46"/>
      <c r="BX437" s="46"/>
    </row>
    <row r="438" spans="70:76">
      <c r="BR438" s="46"/>
      <c r="BS438" s="46"/>
      <c r="BT438" s="46"/>
      <c r="BU438" s="46"/>
      <c r="BV438" s="46"/>
      <c r="BW438" s="46"/>
      <c r="BX438" s="46"/>
    </row>
    <row r="439" spans="70:76">
      <c r="BR439" s="46"/>
      <c r="BS439" s="46"/>
      <c r="BT439" s="46"/>
      <c r="BU439" s="46"/>
      <c r="BV439" s="46"/>
      <c r="BW439" s="46"/>
      <c r="BX439" s="46"/>
    </row>
    <row r="440" spans="70:76">
      <c r="BR440" s="46"/>
      <c r="BS440" s="46"/>
      <c r="BT440" s="46"/>
      <c r="BU440" s="46"/>
      <c r="BV440" s="46"/>
      <c r="BW440" s="46"/>
      <c r="BX440" s="46"/>
    </row>
    <row r="441" spans="70:76">
      <c r="BR441" s="46"/>
      <c r="BS441" s="46"/>
      <c r="BT441" s="46"/>
      <c r="BU441" s="46"/>
      <c r="BV441" s="46"/>
      <c r="BW441" s="46"/>
      <c r="BX441" s="46"/>
    </row>
    <row r="442" spans="70:76">
      <c r="BR442" s="46"/>
      <c r="BS442" s="46"/>
      <c r="BT442" s="46"/>
      <c r="BU442" s="46"/>
      <c r="BV442" s="46"/>
      <c r="BW442" s="46"/>
      <c r="BX442" s="46"/>
    </row>
    <row r="443" spans="70:76">
      <c r="BR443" s="46"/>
      <c r="BS443" s="46"/>
      <c r="BT443" s="46"/>
      <c r="BU443" s="46"/>
      <c r="BV443" s="46"/>
      <c r="BW443" s="46"/>
      <c r="BX443" s="46"/>
    </row>
    <row r="444" spans="70:76">
      <c r="BR444" s="46"/>
      <c r="BS444" s="46"/>
      <c r="BT444" s="46"/>
      <c r="BU444" s="46"/>
      <c r="BV444" s="46"/>
      <c r="BW444" s="46"/>
      <c r="BX444" s="46"/>
    </row>
    <row r="445" spans="70:76">
      <c r="BR445" s="46"/>
      <c r="BS445" s="46"/>
      <c r="BT445" s="46"/>
      <c r="BU445" s="46"/>
      <c r="BV445" s="46"/>
      <c r="BW445" s="46"/>
      <c r="BX445" s="46"/>
    </row>
    <row r="446" spans="70:76">
      <c r="BR446" s="46"/>
      <c r="BS446" s="46"/>
      <c r="BT446" s="46"/>
      <c r="BU446" s="46"/>
      <c r="BV446" s="46"/>
      <c r="BW446" s="46"/>
      <c r="BX446" s="46"/>
    </row>
    <row r="447" spans="70:76">
      <c r="BR447" s="46"/>
      <c r="BS447" s="46"/>
      <c r="BT447" s="46"/>
      <c r="BU447" s="46"/>
      <c r="BV447" s="46"/>
      <c r="BW447" s="46"/>
      <c r="BX447" s="46"/>
    </row>
    <row r="448" spans="70:76">
      <c r="BR448" s="46"/>
      <c r="BS448" s="46"/>
      <c r="BT448" s="46"/>
      <c r="BU448" s="46"/>
      <c r="BV448" s="46"/>
      <c r="BW448" s="46"/>
      <c r="BX448" s="46"/>
    </row>
    <row r="449" spans="70:76">
      <c r="BR449" s="46"/>
      <c r="BS449" s="46"/>
      <c r="BT449" s="46"/>
      <c r="BU449" s="46"/>
      <c r="BV449" s="46"/>
      <c r="BW449" s="46"/>
      <c r="BX449" s="46"/>
    </row>
    <row r="450" spans="70:76">
      <c r="BR450" s="46"/>
      <c r="BS450" s="46"/>
      <c r="BT450" s="46"/>
      <c r="BU450" s="46"/>
      <c r="BV450" s="46"/>
      <c r="BW450" s="46"/>
      <c r="BX450" s="46"/>
    </row>
    <row r="451" spans="70:76">
      <c r="BR451" s="46"/>
      <c r="BS451" s="46"/>
      <c r="BT451" s="46"/>
      <c r="BU451" s="46"/>
      <c r="BV451" s="46"/>
      <c r="BW451" s="46"/>
      <c r="BX451" s="46"/>
    </row>
    <row r="452" spans="70:76">
      <c r="BR452" s="46"/>
      <c r="BS452" s="46"/>
      <c r="BT452" s="46"/>
      <c r="BU452" s="46"/>
      <c r="BV452" s="46"/>
      <c r="BW452" s="46"/>
      <c r="BX452" s="46"/>
    </row>
    <row r="453" spans="70:76">
      <c r="BR453" s="46"/>
      <c r="BS453" s="46"/>
      <c r="BT453" s="46"/>
      <c r="BU453" s="46"/>
      <c r="BV453" s="46"/>
      <c r="BW453" s="46"/>
      <c r="BX453" s="46"/>
    </row>
    <row r="454" spans="70:76">
      <c r="BR454" s="46"/>
      <c r="BS454" s="46"/>
      <c r="BT454" s="46"/>
      <c r="BU454" s="46"/>
      <c r="BV454" s="46"/>
      <c r="BW454" s="46"/>
      <c r="BX454" s="46"/>
    </row>
    <row r="455" spans="70:76">
      <c r="BR455" s="46"/>
      <c r="BS455" s="46"/>
      <c r="BT455" s="46"/>
      <c r="BU455" s="46"/>
      <c r="BV455" s="46"/>
      <c r="BW455" s="46"/>
      <c r="BX455" s="46"/>
    </row>
    <row r="456" spans="70:76">
      <c r="BR456" s="46"/>
      <c r="BS456" s="46"/>
      <c r="BT456" s="46"/>
      <c r="BU456" s="46"/>
      <c r="BV456" s="46"/>
      <c r="BW456" s="46"/>
      <c r="BX456" s="46"/>
    </row>
    <row r="457" spans="70:76">
      <c r="BR457" s="46"/>
      <c r="BS457" s="46"/>
      <c r="BT457" s="46"/>
      <c r="BU457" s="46"/>
      <c r="BV457" s="46"/>
      <c r="BW457" s="46"/>
      <c r="BX457" s="46"/>
    </row>
    <row r="458" spans="70:76">
      <c r="BR458" s="46"/>
      <c r="BS458" s="46"/>
      <c r="BT458" s="46"/>
      <c r="BU458" s="46"/>
      <c r="BV458" s="46"/>
      <c r="BW458" s="46"/>
      <c r="BX458" s="46"/>
    </row>
    <row r="459" spans="70:76">
      <c r="BR459" s="46"/>
      <c r="BS459" s="46"/>
      <c r="BT459" s="46"/>
      <c r="BU459" s="46"/>
      <c r="BV459" s="46"/>
      <c r="BW459" s="46"/>
      <c r="BX459" s="46"/>
    </row>
    <row r="460" spans="70:76">
      <c r="BR460" s="46"/>
      <c r="BS460" s="46"/>
      <c r="BT460" s="46"/>
      <c r="BU460" s="46"/>
      <c r="BV460" s="46"/>
      <c r="BW460" s="46"/>
      <c r="BX460" s="46"/>
    </row>
    <row r="461" spans="70:76">
      <c r="BR461" s="46"/>
      <c r="BS461" s="46"/>
      <c r="BT461" s="46"/>
      <c r="BU461" s="46"/>
      <c r="BV461" s="46"/>
      <c r="BW461" s="46"/>
      <c r="BX461" s="46"/>
    </row>
    <row r="462" spans="70:76">
      <c r="BR462" s="46"/>
      <c r="BS462" s="46"/>
      <c r="BT462" s="46"/>
      <c r="BU462" s="46"/>
      <c r="BV462" s="46"/>
      <c r="BW462" s="46"/>
      <c r="BX462" s="46"/>
    </row>
    <row r="463" spans="70:76">
      <c r="BR463" s="46"/>
      <c r="BS463" s="46"/>
      <c r="BT463" s="46"/>
      <c r="BU463" s="46"/>
      <c r="BV463" s="46"/>
      <c r="BW463" s="46"/>
      <c r="BX463" s="46"/>
    </row>
    <row r="464" spans="70:76">
      <c r="BR464" s="46"/>
      <c r="BS464" s="46"/>
      <c r="BT464" s="46"/>
      <c r="BU464" s="46"/>
      <c r="BV464" s="46"/>
      <c r="BW464" s="46"/>
      <c r="BX464" s="46"/>
    </row>
    <row r="465" spans="70:76">
      <c r="BR465" s="46"/>
      <c r="BS465" s="46"/>
      <c r="BT465" s="46"/>
      <c r="BU465" s="46"/>
      <c r="BV465" s="46"/>
      <c r="BW465" s="46"/>
      <c r="BX465" s="46"/>
    </row>
    <row r="466" spans="70:76">
      <c r="BR466" s="46"/>
      <c r="BS466" s="46"/>
      <c r="BT466" s="46"/>
      <c r="BU466" s="46"/>
      <c r="BV466" s="46"/>
      <c r="BW466" s="46"/>
      <c r="BX466" s="46"/>
    </row>
    <row r="467" spans="70:76">
      <c r="BR467" s="46"/>
      <c r="BS467" s="46"/>
      <c r="BT467" s="46"/>
      <c r="BU467" s="46"/>
      <c r="BV467" s="46"/>
      <c r="BW467" s="46"/>
      <c r="BX467" s="46"/>
    </row>
    <row r="468" spans="70:76">
      <c r="BR468" s="46"/>
      <c r="BS468" s="46"/>
      <c r="BT468" s="46"/>
      <c r="BU468" s="46"/>
      <c r="BV468" s="46"/>
      <c r="BW468" s="46"/>
      <c r="BX468" s="46"/>
    </row>
    <row r="469" spans="70:76">
      <c r="BR469" s="46"/>
      <c r="BS469" s="46"/>
      <c r="BT469" s="46"/>
      <c r="BU469" s="46"/>
      <c r="BV469" s="46"/>
      <c r="BW469" s="46"/>
      <c r="BX469" s="46"/>
    </row>
    <row r="470" spans="70:76">
      <c r="BR470" s="46"/>
      <c r="BS470" s="46"/>
      <c r="BT470" s="46"/>
      <c r="BU470" s="46"/>
      <c r="BV470" s="46"/>
      <c r="BW470" s="46"/>
      <c r="BX470" s="46"/>
    </row>
    <row r="471" spans="70:76">
      <c r="BR471" s="46"/>
      <c r="BS471" s="46"/>
      <c r="BT471" s="46"/>
      <c r="BU471" s="46"/>
      <c r="BV471" s="46"/>
      <c r="BW471" s="46"/>
      <c r="BX471" s="46"/>
    </row>
    <row r="472" spans="70:76">
      <c r="BR472" s="46"/>
      <c r="BS472" s="46"/>
      <c r="BT472" s="46"/>
      <c r="BU472" s="46"/>
      <c r="BV472" s="46"/>
      <c r="BW472" s="46"/>
      <c r="BX472" s="46"/>
    </row>
    <row r="473" spans="70:76">
      <c r="BR473" s="46"/>
      <c r="BS473" s="46"/>
      <c r="BT473" s="46"/>
      <c r="BU473" s="46"/>
      <c r="BV473" s="46"/>
      <c r="BW473" s="46"/>
      <c r="BX473" s="46"/>
    </row>
    <row r="474" spans="70:76">
      <c r="BR474" s="46"/>
      <c r="BS474" s="46"/>
      <c r="BT474" s="46"/>
      <c r="BU474" s="46"/>
      <c r="BV474" s="46"/>
      <c r="BW474" s="46"/>
      <c r="BX474" s="46"/>
    </row>
    <row r="475" spans="70:76">
      <c r="BR475" s="46"/>
      <c r="BS475" s="46"/>
      <c r="BT475" s="46"/>
      <c r="BU475" s="46"/>
      <c r="BV475" s="46"/>
      <c r="BW475" s="46"/>
      <c r="BX475" s="46"/>
    </row>
    <row r="476" spans="70:76">
      <c r="BR476" s="46"/>
      <c r="BS476" s="46"/>
      <c r="BT476" s="46"/>
      <c r="BU476" s="46"/>
      <c r="BV476" s="46"/>
      <c r="BW476" s="46"/>
      <c r="BX476" s="46"/>
    </row>
    <row r="477" spans="70:76">
      <c r="BR477" s="46"/>
      <c r="BS477" s="46"/>
      <c r="BT477" s="46"/>
      <c r="BU477" s="46"/>
      <c r="BV477" s="46"/>
      <c r="BW477" s="46"/>
      <c r="BX477" s="46"/>
    </row>
    <row r="478" spans="70:76">
      <c r="BR478" s="46"/>
      <c r="BS478" s="46"/>
      <c r="BT478" s="46"/>
      <c r="BU478" s="46"/>
      <c r="BV478" s="46"/>
      <c r="BW478" s="46"/>
      <c r="BX478" s="46"/>
    </row>
    <row r="479" spans="70:76">
      <c r="BR479" s="46"/>
      <c r="BS479" s="46"/>
      <c r="BT479" s="46"/>
      <c r="BU479" s="46"/>
      <c r="BV479" s="46"/>
      <c r="BW479" s="46"/>
      <c r="BX479" s="46"/>
    </row>
    <row r="480" spans="70:76">
      <c r="BR480" s="46"/>
      <c r="BS480" s="46"/>
      <c r="BT480" s="46"/>
      <c r="BU480" s="46"/>
      <c r="BV480" s="46"/>
      <c r="BW480" s="46"/>
      <c r="BX480" s="46"/>
    </row>
    <row r="481" spans="70:76">
      <c r="BR481" s="46"/>
      <c r="BS481" s="46"/>
      <c r="BT481" s="46"/>
      <c r="BU481" s="46"/>
      <c r="BV481" s="46"/>
      <c r="BW481" s="46"/>
      <c r="BX481" s="46"/>
    </row>
    <row r="482" spans="70:76">
      <c r="BR482" s="46"/>
      <c r="BS482" s="46"/>
      <c r="BT482" s="46"/>
      <c r="BU482" s="46"/>
      <c r="BV482" s="46"/>
      <c r="BW482" s="46"/>
      <c r="BX482" s="46"/>
    </row>
    <row r="483" spans="70:76">
      <c r="BR483" s="46"/>
      <c r="BS483" s="46"/>
      <c r="BT483" s="46"/>
      <c r="BU483" s="46"/>
      <c r="BV483" s="46"/>
      <c r="BW483" s="46"/>
      <c r="BX483" s="46"/>
    </row>
    <row r="484" spans="70:76">
      <c r="BR484" s="46"/>
      <c r="BS484" s="46"/>
      <c r="BT484" s="46"/>
      <c r="BU484" s="46"/>
      <c r="BV484" s="46"/>
      <c r="BW484" s="46"/>
      <c r="BX484" s="46"/>
    </row>
    <row r="485" spans="70:76">
      <c r="BR485" s="46"/>
      <c r="BS485" s="46"/>
      <c r="BT485" s="46"/>
      <c r="BU485" s="46"/>
      <c r="BV485" s="46"/>
      <c r="BW485" s="46"/>
      <c r="BX485" s="46"/>
    </row>
    <row r="486" spans="70:76">
      <c r="BR486" s="46"/>
      <c r="BS486" s="46"/>
      <c r="BT486" s="46"/>
      <c r="BU486" s="46"/>
      <c r="BV486" s="46"/>
      <c r="BW486" s="46"/>
      <c r="BX486" s="46"/>
    </row>
    <row r="487" spans="70:76">
      <c r="BR487" s="46"/>
      <c r="BS487" s="46"/>
      <c r="BT487" s="46"/>
      <c r="BU487" s="46"/>
      <c r="BV487" s="46"/>
      <c r="BW487" s="46"/>
      <c r="BX487" s="46"/>
    </row>
    <row r="488" spans="70:76">
      <c r="BR488" s="46"/>
      <c r="BS488" s="46"/>
      <c r="BT488" s="46"/>
      <c r="BU488" s="46"/>
      <c r="BV488" s="46"/>
      <c r="BW488" s="46"/>
      <c r="BX488" s="46"/>
    </row>
    <row r="489" spans="70:76">
      <c r="BR489" s="46"/>
      <c r="BS489" s="46"/>
      <c r="BT489" s="46"/>
      <c r="BU489" s="46"/>
      <c r="BV489" s="46"/>
      <c r="BW489" s="46"/>
      <c r="BX489" s="46"/>
    </row>
    <row r="490" spans="70:76">
      <c r="BR490" s="46"/>
      <c r="BS490" s="46"/>
      <c r="BT490" s="46"/>
      <c r="BU490" s="46"/>
      <c r="BV490" s="46"/>
      <c r="BW490" s="46"/>
      <c r="BX490" s="46"/>
    </row>
    <row r="491" spans="70:76">
      <c r="BR491" s="46"/>
      <c r="BS491" s="46"/>
      <c r="BT491" s="46"/>
      <c r="BU491" s="46"/>
      <c r="BV491" s="46"/>
      <c r="BW491" s="46"/>
      <c r="BX491" s="46"/>
    </row>
    <row r="492" spans="70:76">
      <c r="BR492" s="46"/>
      <c r="BS492" s="46"/>
      <c r="BT492" s="46"/>
      <c r="BU492" s="46"/>
      <c r="BV492" s="46"/>
      <c r="BW492" s="46"/>
      <c r="BX492" s="46"/>
    </row>
    <row r="493" spans="70:76">
      <c r="BR493" s="46"/>
      <c r="BS493" s="46"/>
      <c r="BT493" s="46"/>
      <c r="BU493" s="46"/>
      <c r="BV493" s="46"/>
      <c r="BW493" s="46"/>
      <c r="BX493" s="46"/>
    </row>
    <row r="494" spans="70:76">
      <c r="BR494" s="46"/>
      <c r="BS494" s="46"/>
      <c r="BT494" s="46"/>
      <c r="BU494" s="46"/>
      <c r="BV494" s="46"/>
      <c r="BW494" s="46"/>
      <c r="BX494" s="46"/>
    </row>
    <row r="495" spans="70:76">
      <c r="BR495" s="46"/>
      <c r="BS495" s="46"/>
      <c r="BT495" s="46"/>
      <c r="BU495" s="46"/>
      <c r="BV495" s="46"/>
      <c r="BW495" s="46"/>
      <c r="BX495" s="46"/>
    </row>
    <row r="496" spans="70:76">
      <c r="BR496" s="46"/>
      <c r="BS496" s="46"/>
      <c r="BT496" s="46"/>
      <c r="BU496" s="46"/>
      <c r="BV496" s="46"/>
      <c r="BW496" s="46"/>
      <c r="BX496" s="46"/>
    </row>
    <row r="497" spans="70:76">
      <c r="BR497" s="46"/>
      <c r="BS497" s="46"/>
      <c r="BT497" s="46"/>
      <c r="BU497" s="46"/>
      <c r="BV497" s="46"/>
      <c r="BW497" s="46"/>
      <c r="BX497" s="46"/>
    </row>
    <row r="498" spans="70:76">
      <c r="BR498" s="46"/>
      <c r="BS498" s="46"/>
      <c r="BT498" s="46"/>
      <c r="BU498" s="46"/>
      <c r="BV498" s="46"/>
      <c r="BW498" s="46"/>
      <c r="BX498" s="46"/>
    </row>
    <row r="499" spans="70:76">
      <c r="BR499" s="46"/>
      <c r="BS499" s="46"/>
      <c r="BT499" s="46"/>
      <c r="BU499" s="46"/>
      <c r="BV499" s="46"/>
      <c r="BW499" s="46"/>
      <c r="BX499" s="46"/>
    </row>
    <row r="500" spans="70:76">
      <c r="BR500" s="46"/>
      <c r="BS500" s="46"/>
      <c r="BT500" s="46"/>
      <c r="BU500" s="46"/>
      <c r="BV500" s="46"/>
      <c r="BW500" s="46"/>
      <c r="BX500" s="46"/>
    </row>
    <row r="501" spans="70:76">
      <c r="BR501" s="46"/>
      <c r="BS501" s="46"/>
      <c r="BT501" s="46"/>
      <c r="BU501" s="46"/>
      <c r="BV501" s="46"/>
      <c r="BW501" s="46"/>
      <c r="BX501" s="46"/>
    </row>
    <row r="502" spans="70:76">
      <c r="BR502" s="46"/>
      <c r="BS502" s="46"/>
      <c r="BT502" s="46"/>
      <c r="BU502" s="46"/>
      <c r="BV502" s="46"/>
      <c r="BW502" s="46"/>
      <c r="BX502" s="46"/>
    </row>
    <row r="503" spans="70:76">
      <c r="BR503" s="46"/>
      <c r="BS503" s="46"/>
      <c r="BT503" s="46"/>
      <c r="BU503" s="46"/>
      <c r="BV503" s="46"/>
      <c r="BW503" s="46"/>
      <c r="BX503" s="46"/>
    </row>
    <row r="504" spans="70:76">
      <c r="BR504" s="46"/>
      <c r="BS504" s="46"/>
      <c r="BT504" s="46"/>
      <c r="BU504" s="46"/>
      <c r="BV504" s="46"/>
      <c r="BW504" s="46"/>
      <c r="BX504" s="46"/>
    </row>
    <row r="505" spans="70:76">
      <c r="BR505" s="46"/>
      <c r="BS505" s="46"/>
      <c r="BT505" s="46"/>
      <c r="BU505" s="46"/>
      <c r="BV505" s="46"/>
      <c r="BW505" s="46"/>
      <c r="BX505" s="46"/>
    </row>
    <row r="506" spans="70:76">
      <c r="BR506" s="46"/>
      <c r="BS506" s="46"/>
      <c r="BT506" s="46"/>
      <c r="BU506" s="46"/>
      <c r="BV506" s="46"/>
      <c r="BW506" s="46"/>
      <c r="BX506" s="46"/>
    </row>
    <row r="507" spans="70:76">
      <c r="BR507" s="46"/>
      <c r="BS507" s="46"/>
      <c r="BT507" s="46"/>
      <c r="BU507" s="46"/>
      <c r="BV507" s="46"/>
      <c r="BW507" s="46"/>
      <c r="BX507" s="46"/>
    </row>
    <row r="508" spans="70:76">
      <c r="BR508" s="46"/>
      <c r="BS508" s="46"/>
      <c r="BT508" s="46"/>
      <c r="BU508" s="46"/>
      <c r="BV508" s="46"/>
      <c r="BW508" s="46"/>
      <c r="BX508" s="46"/>
    </row>
    <row r="509" spans="70:76">
      <c r="BR509" s="46"/>
      <c r="BS509" s="46"/>
      <c r="BT509" s="46"/>
      <c r="BU509" s="46"/>
      <c r="BV509" s="46"/>
      <c r="BW509" s="46"/>
      <c r="BX509" s="46"/>
    </row>
    <row r="510" spans="70:76">
      <c r="BR510" s="46"/>
      <c r="BS510" s="46"/>
      <c r="BT510" s="46"/>
      <c r="BU510" s="46"/>
      <c r="BV510" s="46"/>
      <c r="BW510" s="46"/>
      <c r="BX510" s="46"/>
    </row>
    <row r="511" spans="70:76">
      <c r="BR511" s="46"/>
      <c r="BS511" s="46"/>
      <c r="BT511" s="46"/>
      <c r="BU511" s="46"/>
      <c r="BV511" s="46"/>
      <c r="BW511" s="46"/>
      <c r="BX511" s="46"/>
    </row>
    <row r="512" spans="70:76">
      <c r="BR512" s="46"/>
      <c r="BS512" s="46"/>
      <c r="BT512" s="46"/>
      <c r="BU512" s="46"/>
      <c r="BV512" s="46"/>
      <c r="BW512" s="46"/>
      <c r="BX512" s="46"/>
    </row>
    <row r="513" spans="70:76">
      <c r="BR513" s="46"/>
      <c r="BS513" s="46"/>
      <c r="BT513" s="46"/>
      <c r="BU513" s="46"/>
      <c r="BV513" s="46"/>
      <c r="BW513" s="46"/>
      <c r="BX513" s="46"/>
    </row>
    <row r="514" spans="70:76">
      <c r="BR514" s="46"/>
      <c r="BS514" s="46"/>
      <c r="BT514" s="46"/>
      <c r="BU514" s="46"/>
      <c r="BV514" s="46"/>
      <c r="BW514" s="46"/>
      <c r="BX514" s="46"/>
    </row>
    <row r="515" spans="70:76">
      <c r="BR515" s="46"/>
      <c r="BS515" s="46"/>
      <c r="BT515" s="46"/>
      <c r="BU515" s="46"/>
      <c r="BV515" s="46"/>
      <c r="BW515" s="46"/>
      <c r="BX515" s="46"/>
    </row>
    <row r="516" spans="70:76">
      <c r="BR516" s="46"/>
      <c r="BS516" s="46"/>
      <c r="BT516" s="46"/>
      <c r="BU516" s="46"/>
      <c r="BV516" s="46"/>
      <c r="BW516" s="46"/>
      <c r="BX516" s="46"/>
    </row>
    <row r="517" spans="70:76">
      <c r="BR517" s="46"/>
      <c r="BS517" s="46"/>
      <c r="BT517" s="46"/>
      <c r="BU517" s="46"/>
      <c r="BV517" s="46"/>
      <c r="BW517" s="46"/>
      <c r="BX517" s="46"/>
    </row>
    <row r="518" spans="70:76">
      <c r="BR518" s="46"/>
      <c r="BS518" s="46"/>
      <c r="BT518" s="46"/>
      <c r="BU518" s="46"/>
      <c r="BV518" s="46"/>
      <c r="BW518" s="46"/>
      <c r="BX518" s="46"/>
    </row>
    <row r="519" spans="70:76">
      <c r="BR519" s="46"/>
      <c r="BS519" s="46"/>
      <c r="BT519" s="46"/>
      <c r="BU519" s="46"/>
      <c r="BV519" s="46"/>
      <c r="BW519" s="46"/>
      <c r="BX519" s="46"/>
    </row>
    <row r="520" spans="70:76">
      <c r="BR520" s="46"/>
      <c r="BS520" s="46"/>
      <c r="BT520" s="46"/>
      <c r="BU520" s="46"/>
      <c r="BV520" s="46"/>
      <c r="BW520" s="46"/>
      <c r="BX520" s="46"/>
    </row>
    <row r="521" spans="70:76">
      <c r="BR521" s="46"/>
      <c r="BS521" s="46"/>
      <c r="BT521" s="46"/>
      <c r="BU521" s="46"/>
      <c r="BV521" s="46"/>
      <c r="BW521" s="46"/>
      <c r="BX521" s="46"/>
    </row>
    <row r="522" spans="70:76">
      <c r="BR522" s="46"/>
      <c r="BS522" s="46"/>
      <c r="BT522" s="46"/>
      <c r="BU522" s="46"/>
      <c r="BV522" s="46"/>
      <c r="BW522" s="46"/>
      <c r="BX522" s="46"/>
    </row>
    <row r="523" spans="70:76">
      <c r="BR523" s="46"/>
      <c r="BS523" s="46"/>
      <c r="BT523" s="46"/>
      <c r="BU523" s="46"/>
      <c r="BV523" s="46"/>
      <c r="BW523" s="46"/>
      <c r="BX523" s="46"/>
    </row>
    <row r="524" spans="70:76">
      <c r="BR524" s="46"/>
      <c r="BS524" s="46"/>
      <c r="BT524" s="46"/>
      <c r="BU524" s="46"/>
      <c r="BV524" s="46"/>
      <c r="BW524" s="46"/>
      <c r="BX524" s="46"/>
    </row>
    <row r="525" spans="70:76">
      <c r="BR525" s="46"/>
      <c r="BS525" s="46"/>
      <c r="BT525" s="46"/>
      <c r="BU525" s="46"/>
      <c r="BV525" s="46"/>
      <c r="BW525" s="46"/>
      <c r="BX525" s="46"/>
    </row>
    <row r="526" spans="70:76">
      <c r="BR526" s="46"/>
      <c r="BS526" s="46"/>
      <c r="BT526" s="46"/>
      <c r="BU526" s="46"/>
      <c r="BV526" s="46"/>
      <c r="BW526" s="46"/>
      <c r="BX526" s="46"/>
    </row>
    <row r="527" spans="70:76">
      <c r="BR527" s="46"/>
      <c r="BS527" s="46"/>
      <c r="BT527" s="46"/>
      <c r="BU527" s="46"/>
      <c r="BV527" s="46"/>
      <c r="BW527" s="46"/>
      <c r="BX527" s="46"/>
    </row>
    <row r="528" spans="70:76">
      <c r="BR528" s="46"/>
      <c r="BS528" s="46"/>
      <c r="BT528" s="46"/>
      <c r="BU528" s="46"/>
      <c r="BV528" s="46"/>
      <c r="BW528" s="46"/>
      <c r="BX528" s="46"/>
    </row>
    <row r="529" spans="70:76">
      <c r="BR529" s="46"/>
      <c r="BS529" s="46"/>
      <c r="BT529" s="46"/>
      <c r="BU529" s="46"/>
      <c r="BV529" s="46"/>
      <c r="BW529" s="46"/>
      <c r="BX529" s="46"/>
    </row>
    <row r="530" spans="70:76">
      <c r="BR530" s="46"/>
      <c r="BS530" s="46"/>
      <c r="BT530" s="46"/>
      <c r="BU530" s="46"/>
      <c r="BV530" s="46"/>
      <c r="BW530" s="46"/>
      <c r="BX530" s="46"/>
    </row>
    <row r="531" spans="70:76">
      <c r="BR531" s="46"/>
      <c r="BS531" s="46"/>
      <c r="BT531" s="46"/>
      <c r="BU531" s="46"/>
      <c r="BV531" s="46"/>
      <c r="BW531" s="46"/>
      <c r="BX531" s="46"/>
    </row>
    <row r="532" spans="70:76">
      <c r="BR532" s="46"/>
      <c r="BS532" s="46"/>
      <c r="BT532" s="46"/>
      <c r="BU532" s="46"/>
      <c r="BV532" s="46"/>
      <c r="BW532" s="46"/>
      <c r="BX532" s="46"/>
    </row>
    <row r="533" spans="70:76">
      <c r="BR533" s="46"/>
      <c r="BS533" s="46"/>
      <c r="BT533" s="46"/>
      <c r="BU533" s="46"/>
      <c r="BV533" s="46"/>
      <c r="BW533" s="46"/>
      <c r="BX533" s="46"/>
    </row>
    <row r="534" spans="70:76">
      <c r="BR534" s="46"/>
      <c r="BS534" s="46"/>
      <c r="BT534" s="46"/>
      <c r="BU534" s="46"/>
      <c r="BV534" s="46"/>
      <c r="BW534" s="46"/>
      <c r="BX534" s="46"/>
    </row>
    <row r="535" spans="70:76">
      <c r="BR535" s="46"/>
      <c r="BS535" s="46"/>
      <c r="BT535" s="46"/>
      <c r="BU535" s="46"/>
      <c r="BV535" s="46"/>
      <c r="BW535" s="46"/>
      <c r="BX535" s="46"/>
    </row>
    <row r="536" spans="70:76">
      <c r="BR536" s="46"/>
      <c r="BS536" s="46"/>
      <c r="BT536" s="46"/>
      <c r="BU536" s="46"/>
      <c r="BV536" s="46"/>
      <c r="BW536" s="46"/>
      <c r="BX536" s="46"/>
    </row>
    <row r="537" spans="70:76">
      <c r="BR537" s="46"/>
      <c r="BS537" s="46"/>
      <c r="BT537" s="46"/>
      <c r="BU537" s="46"/>
      <c r="BV537" s="46"/>
      <c r="BW537" s="46"/>
      <c r="BX537" s="46"/>
    </row>
    <row r="538" spans="70:76">
      <c r="BR538" s="46"/>
      <c r="BS538" s="46"/>
      <c r="BT538" s="46"/>
      <c r="BU538" s="46"/>
      <c r="BV538" s="46"/>
      <c r="BW538" s="46"/>
      <c r="BX538" s="46"/>
    </row>
    <row r="539" spans="70:76">
      <c r="BR539" s="46"/>
      <c r="BS539" s="46"/>
      <c r="BT539" s="46"/>
      <c r="BU539" s="46"/>
      <c r="BV539" s="46"/>
      <c r="BW539" s="46"/>
      <c r="BX539" s="46"/>
    </row>
    <row r="540" spans="70:76">
      <c r="BR540" s="46"/>
      <c r="BS540" s="46"/>
      <c r="BT540" s="46"/>
      <c r="BU540" s="46"/>
      <c r="BV540" s="46"/>
      <c r="BW540" s="46"/>
      <c r="BX540" s="46"/>
    </row>
    <row r="541" spans="70:76">
      <c r="BR541" s="46"/>
      <c r="BS541" s="46"/>
      <c r="BT541" s="46"/>
      <c r="BU541" s="46"/>
      <c r="BV541" s="46"/>
      <c r="BW541" s="46"/>
      <c r="BX541" s="46"/>
    </row>
    <row r="542" spans="70:76">
      <c r="BR542" s="46"/>
      <c r="BS542" s="46"/>
      <c r="BT542" s="46"/>
      <c r="BU542" s="46"/>
      <c r="BV542" s="46"/>
      <c r="BW542" s="46"/>
      <c r="BX542" s="46"/>
    </row>
    <row r="543" spans="70:76">
      <c r="BR543" s="46"/>
      <c r="BS543" s="46"/>
      <c r="BT543" s="46"/>
      <c r="BU543" s="46"/>
      <c r="BV543" s="46"/>
      <c r="BW543" s="46"/>
      <c r="BX543" s="46"/>
    </row>
    <row r="544" spans="70:76">
      <c r="BR544" s="46"/>
      <c r="BS544" s="46"/>
      <c r="BT544" s="46"/>
      <c r="BU544" s="46"/>
      <c r="BV544" s="46"/>
      <c r="BW544" s="46"/>
      <c r="BX544" s="46"/>
    </row>
    <row r="545" spans="70:76">
      <c r="BR545" s="46"/>
      <c r="BS545" s="46"/>
      <c r="BT545" s="46"/>
      <c r="BU545" s="46"/>
      <c r="BV545" s="46"/>
      <c r="BW545" s="46"/>
      <c r="BX545" s="46"/>
    </row>
    <row r="546" spans="70:76">
      <c r="BR546" s="46"/>
      <c r="BS546" s="46"/>
      <c r="BT546" s="46"/>
      <c r="BU546" s="46"/>
      <c r="BV546" s="46"/>
      <c r="BW546" s="46"/>
      <c r="BX546" s="46"/>
    </row>
    <row r="547" spans="70:76">
      <c r="BR547" s="46"/>
      <c r="BS547" s="46"/>
      <c r="BT547" s="46"/>
      <c r="BU547" s="46"/>
      <c r="BV547" s="46"/>
      <c r="BW547" s="46"/>
      <c r="BX547" s="46"/>
    </row>
    <row r="548" spans="70:76">
      <c r="BR548" s="46"/>
      <c r="BS548" s="46"/>
      <c r="BT548" s="46"/>
      <c r="BU548" s="46"/>
      <c r="BV548" s="46"/>
      <c r="BW548" s="46"/>
      <c r="BX548" s="46"/>
    </row>
    <row r="549" spans="70:76">
      <c r="BR549" s="46"/>
      <c r="BS549" s="46"/>
      <c r="BT549" s="46"/>
      <c r="BU549" s="46"/>
      <c r="BV549" s="46"/>
      <c r="BW549" s="46"/>
      <c r="BX549" s="46"/>
    </row>
    <row r="550" spans="70:76">
      <c r="BR550" s="46"/>
      <c r="BS550" s="46"/>
      <c r="BT550" s="46"/>
      <c r="BU550" s="46"/>
      <c r="BV550" s="46"/>
      <c r="BW550" s="46"/>
      <c r="BX550" s="46"/>
    </row>
    <row r="551" spans="70:76">
      <c r="BR551" s="46"/>
      <c r="BS551" s="46"/>
      <c r="BT551" s="46"/>
      <c r="BU551" s="46"/>
      <c r="BV551" s="46"/>
      <c r="BW551" s="46"/>
      <c r="BX551" s="46"/>
    </row>
    <row r="552" spans="70:76">
      <c r="BR552" s="46"/>
      <c r="BS552" s="46"/>
      <c r="BT552" s="46"/>
      <c r="BU552" s="46"/>
      <c r="BV552" s="46"/>
      <c r="BW552" s="46"/>
      <c r="BX552" s="46"/>
    </row>
    <row r="553" spans="70:76">
      <c r="BR553" s="46"/>
      <c r="BS553" s="46"/>
      <c r="BT553" s="46"/>
      <c r="BU553" s="46"/>
      <c r="BV553" s="46"/>
      <c r="BW553" s="46"/>
      <c r="BX553" s="46"/>
    </row>
    <row r="554" spans="70:76">
      <c r="BR554" s="46"/>
      <c r="BS554" s="46"/>
      <c r="BT554" s="46"/>
      <c r="BU554" s="46"/>
      <c r="BV554" s="46"/>
      <c r="BW554" s="46"/>
      <c r="BX554" s="46"/>
    </row>
    <row r="555" spans="70:76">
      <c r="BR555" s="46"/>
      <c r="BS555" s="46"/>
      <c r="BT555" s="46"/>
      <c r="BU555" s="46"/>
      <c r="BV555" s="46"/>
      <c r="BW555" s="46"/>
      <c r="BX555" s="46"/>
    </row>
    <row r="556" spans="70:76">
      <c r="BR556" s="46"/>
      <c r="BS556" s="46"/>
      <c r="BT556" s="46"/>
      <c r="BU556" s="46"/>
      <c r="BV556" s="46"/>
      <c r="BW556" s="46"/>
      <c r="BX556" s="46"/>
    </row>
    <row r="557" spans="70:76">
      <c r="BR557" s="46"/>
      <c r="BS557" s="46"/>
      <c r="BT557" s="46"/>
      <c r="BU557" s="46"/>
      <c r="BV557" s="46"/>
      <c r="BW557" s="46"/>
      <c r="BX557" s="46"/>
    </row>
    <row r="558" spans="70:76">
      <c r="BR558" s="46"/>
      <c r="BS558" s="46"/>
      <c r="BT558" s="46"/>
      <c r="BU558" s="46"/>
      <c r="BV558" s="46"/>
      <c r="BW558" s="46"/>
      <c r="BX558" s="46"/>
    </row>
    <row r="559" spans="70:76">
      <c r="BR559" s="46"/>
      <c r="BS559" s="46"/>
      <c r="BT559" s="46"/>
      <c r="BU559" s="46"/>
      <c r="BV559" s="46"/>
      <c r="BW559" s="46"/>
      <c r="BX559" s="46"/>
    </row>
    <row r="560" spans="70:76">
      <c r="BR560" s="46"/>
      <c r="BS560" s="46"/>
      <c r="BT560" s="46"/>
      <c r="BU560" s="46"/>
      <c r="BV560" s="46"/>
      <c r="BW560" s="46"/>
      <c r="BX560" s="46"/>
    </row>
    <row r="561" spans="70:76">
      <c r="BR561" s="46"/>
      <c r="BS561" s="46"/>
      <c r="BT561" s="46"/>
      <c r="BU561" s="46"/>
      <c r="BV561" s="46"/>
      <c r="BW561" s="46"/>
      <c r="BX561" s="46"/>
    </row>
    <row r="562" spans="70:76">
      <c r="BR562" s="46"/>
      <c r="BS562" s="46"/>
      <c r="BT562" s="46"/>
      <c r="BU562" s="46"/>
      <c r="BV562" s="46"/>
      <c r="BW562" s="46"/>
      <c r="BX562" s="46"/>
    </row>
    <row r="563" spans="70:76">
      <c r="BR563" s="46"/>
      <c r="BS563" s="46"/>
      <c r="BT563" s="46"/>
      <c r="BU563" s="46"/>
      <c r="BV563" s="46"/>
      <c r="BW563" s="46"/>
      <c r="BX563" s="46"/>
    </row>
    <row r="564" spans="70:76">
      <c r="BR564" s="46"/>
      <c r="BS564" s="46"/>
      <c r="BT564" s="46"/>
      <c r="BU564" s="46"/>
      <c r="BV564" s="46"/>
      <c r="BW564" s="46"/>
      <c r="BX564" s="46"/>
    </row>
    <row r="565" spans="70:76">
      <c r="BR565" s="46"/>
      <c r="BS565" s="46"/>
      <c r="BT565" s="46"/>
      <c r="BU565" s="46"/>
      <c r="BV565" s="46"/>
      <c r="BW565" s="46"/>
      <c r="BX565" s="46"/>
    </row>
    <row r="566" spans="70:76">
      <c r="BR566" s="46"/>
      <c r="BS566" s="46"/>
      <c r="BT566" s="46"/>
      <c r="BU566" s="46"/>
      <c r="BV566" s="46"/>
      <c r="BW566" s="46"/>
      <c r="BX566" s="46"/>
    </row>
    <row r="567" spans="70:76">
      <c r="BR567" s="46"/>
      <c r="BS567" s="46"/>
      <c r="BT567" s="46"/>
      <c r="BU567" s="46"/>
      <c r="BV567" s="46"/>
      <c r="BW567" s="46"/>
      <c r="BX567" s="46"/>
    </row>
    <row r="568" spans="70:76">
      <c r="BR568" s="46"/>
      <c r="BS568" s="46"/>
      <c r="BT568" s="46"/>
      <c r="BU568" s="46"/>
      <c r="BV568" s="46"/>
      <c r="BW568" s="46"/>
      <c r="BX568" s="46"/>
    </row>
    <row r="569" spans="70:76">
      <c r="BR569" s="46"/>
      <c r="BS569" s="46"/>
      <c r="BT569" s="46"/>
      <c r="BU569" s="46"/>
      <c r="BV569" s="46"/>
      <c r="BW569" s="46"/>
      <c r="BX569" s="46"/>
    </row>
    <row r="570" spans="70:76">
      <c r="BR570" s="46"/>
      <c r="BS570" s="46"/>
      <c r="BT570" s="46"/>
      <c r="BU570" s="46"/>
      <c r="BV570" s="46"/>
      <c r="BW570" s="46"/>
      <c r="BX570" s="46"/>
    </row>
    <row r="571" spans="70:76">
      <c r="BR571" s="46"/>
      <c r="BS571" s="46"/>
      <c r="BT571" s="46"/>
      <c r="BU571" s="46"/>
      <c r="BV571" s="46"/>
      <c r="BW571" s="46"/>
      <c r="BX571" s="46"/>
    </row>
    <row r="572" spans="70:76">
      <c r="BR572" s="46"/>
      <c r="BS572" s="46"/>
      <c r="BT572" s="46"/>
      <c r="BU572" s="46"/>
      <c r="BV572" s="46"/>
      <c r="BW572" s="46"/>
      <c r="BX572" s="46"/>
    </row>
    <row r="573" spans="70:76">
      <c r="BR573" s="46"/>
      <c r="BS573" s="46"/>
      <c r="BT573" s="46"/>
      <c r="BU573" s="46"/>
      <c r="BV573" s="46"/>
      <c r="BW573" s="46"/>
      <c r="BX573" s="46"/>
    </row>
    <row r="574" spans="70:76">
      <c r="BR574" s="46"/>
      <c r="BS574" s="46"/>
      <c r="BT574" s="46"/>
      <c r="BU574" s="46"/>
      <c r="BV574" s="46"/>
      <c r="BW574" s="46"/>
      <c r="BX574" s="46"/>
    </row>
    <row r="575" spans="70:76">
      <c r="BR575" s="46"/>
      <c r="BS575" s="46"/>
      <c r="BT575" s="46"/>
      <c r="BU575" s="46"/>
      <c r="BV575" s="46"/>
      <c r="BW575" s="46"/>
      <c r="BX575" s="46"/>
    </row>
    <row r="576" spans="70:76">
      <c r="BR576" s="46"/>
      <c r="BS576" s="46"/>
      <c r="BT576" s="46"/>
      <c r="BU576" s="46"/>
      <c r="BV576" s="46"/>
      <c r="BW576" s="46"/>
      <c r="BX576" s="46"/>
    </row>
    <row r="577" spans="70:76">
      <c r="BR577" s="46"/>
      <c r="BS577" s="46"/>
      <c r="BT577" s="46"/>
      <c r="BU577" s="46"/>
      <c r="BV577" s="46"/>
      <c r="BW577" s="46"/>
      <c r="BX577" s="46"/>
    </row>
    <row r="578" spans="70:76">
      <c r="BR578" s="46"/>
      <c r="BS578" s="46"/>
      <c r="BT578" s="46"/>
      <c r="BU578" s="46"/>
      <c r="BV578" s="46"/>
      <c r="BW578" s="46"/>
      <c r="BX578" s="46"/>
    </row>
    <row r="579" spans="70:76">
      <c r="BR579" s="46"/>
      <c r="BS579" s="46"/>
      <c r="BT579" s="46"/>
      <c r="BU579" s="46"/>
      <c r="BV579" s="46"/>
      <c r="BW579" s="46"/>
      <c r="BX579" s="46"/>
    </row>
    <row r="580" spans="70:76">
      <c r="BR580" s="46"/>
      <c r="BS580" s="46"/>
      <c r="BT580" s="46"/>
      <c r="BU580" s="46"/>
      <c r="BV580" s="46"/>
      <c r="BW580" s="46"/>
      <c r="BX580" s="46"/>
    </row>
    <row r="581" spans="70:76">
      <c r="BR581" s="46"/>
      <c r="BS581" s="46"/>
      <c r="BT581" s="46"/>
      <c r="BU581" s="46"/>
      <c r="BV581" s="46"/>
      <c r="BW581" s="46"/>
      <c r="BX581" s="46"/>
    </row>
    <row r="582" spans="70:76">
      <c r="BR582" s="46"/>
      <c r="BS582" s="46"/>
      <c r="BT582" s="46"/>
      <c r="BU582" s="46"/>
      <c r="BV582" s="46"/>
      <c r="BW582" s="46"/>
      <c r="BX582" s="46"/>
    </row>
    <row r="583" spans="70:76">
      <c r="BR583" s="46"/>
      <c r="BS583" s="46"/>
      <c r="BT583" s="46"/>
      <c r="BU583" s="46"/>
      <c r="BV583" s="46"/>
      <c r="BW583" s="46"/>
      <c r="BX583" s="46"/>
    </row>
    <row r="584" spans="70:76">
      <c r="BR584" s="46"/>
      <c r="BS584" s="46"/>
      <c r="BT584" s="46"/>
      <c r="BU584" s="46"/>
      <c r="BV584" s="46"/>
      <c r="BW584" s="46"/>
      <c r="BX584" s="46"/>
    </row>
    <row r="585" spans="70:76">
      <c r="BR585" s="46"/>
      <c r="BS585" s="46"/>
      <c r="BT585" s="46"/>
      <c r="BU585" s="46"/>
      <c r="BV585" s="46"/>
      <c r="BW585" s="46"/>
      <c r="BX585" s="46"/>
    </row>
    <row r="586" spans="70:76">
      <c r="BR586" s="46"/>
      <c r="BS586" s="46"/>
      <c r="BT586" s="46"/>
      <c r="BU586" s="46"/>
      <c r="BV586" s="46"/>
      <c r="BW586" s="46"/>
      <c r="BX586" s="46"/>
    </row>
    <row r="587" spans="70:76">
      <c r="BR587" s="46"/>
      <c r="BS587" s="46"/>
      <c r="BT587" s="46"/>
      <c r="BU587" s="46"/>
      <c r="BV587" s="46"/>
      <c r="BW587" s="46"/>
      <c r="BX587" s="46"/>
    </row>
    <row r="588" spans="70:76">
      <c r="BR588" s="46"/>
      <c r="BS588" s="46"/>
      <c r="BT588" s="46"/>
      <c r="BU588" s="46"/>
      <c r="BV588" s="46"/>
      <c r="BW588" s="46"/>
      <c r="BX588" s="46"/>
    </row>
  </sheetData>
  <sheetProtection selectLockedCells="1" selectUnlockedCells="1"/>
  <autoFilter ref="A16:CM35"/>
  <mergeCells count="131">
    <mergeCell ref="BT17:BT24"/>
    <mergeCell ref="BU17:BU24"/>
    <mergeCell ref="BV17:BV24"/>
    <mergeCell ref="BW17:BW24"/>
    <mergeCell ref="BX17:BX24"/>
    <mergeCell ref="BY17:BY24"/>
    <mergeCell ref="BZ17:BZ24"/>
    <mergeCell ref="CA17:CA24"/>
    <mergeCell ref="CB17:CB24"/>
    <mergeCell ref="CC17:CC24"/>
    <mergeCell ref="CD17:CD24"/>
    <mergeCell ref="CE17:CE24"/>
    <mergeCell ref="CF17:CF24"/>
    <mergeCell ref="CG17:CG24"/>
    <mergeCell ref="CH17:CH24"/>
    <mergeCell ref="CI17:CI24"/>
    <mergeCell ref="CJ17:CJ24"/>
    <mergeCell ref="CK17:CK24"/>
    <mergeCell ref="CL17:CL24"/>
    <mergeCell ref="CM17:CM24"/>
    <mergeCell ref="F18:F23"/>
    <mergeCell ref="F24:G24"/>
    <mergeCell ref="AM17:AM24"/>
    <mergeCell ref="AN17:AN24"/>
    <mergeCell ref="AO17:AO24"/>
    <mergeCell ref="AP17:AP24"/>
    <mergeCell ref="AQ17:AQ24"/>
    <mergeCell ref="AR17:AR24"/>
    <mergeCell ref="AS17:AS24"/>
    <mergeCell ref="AT17:AT24"/>
    <mergeCell ref="AU17:AU24"/>
    <mergeCell ref="AV17:AV24"/>
    <mergeCell ref="AW17:AW24"/>
    <mergeCell ref="AX17:AX24"/>
    <mergeCell ref="AY17:AY24"/>
    <mergeCell ref="AZ17:AZ24"/>
    <mergeCell ref="BA17:BA24"/>
    <mergeCell ref="BB17:BB24"/>
    <mergeCell ref="BC17:BC24"/>
    <mergeCell ref="BD17:BD24"/>
    <mergeCell ref="BE17:BE24"/>
    <mergeCell ref="BF17:BF24"/>
    <mergeCell ref="BG17:BG24"/>
    <mergeCell ref="BH17:BH24"/>
    <mergeCell ref="BI17:BI24"/>
    <mergeCell ref="BJ17:BJ24"/>
    <mergeCell ref="BK17:BK24"/>
    <mergeCell ref="BL17:BL24"/>
    <mergeCell ref="BM17:BM24"/>
    <mergeCell ref="BN17:BN24"/>
    <mergeCell ref="BO17:BO24"/>
    <mergeCell ref="BP17:BP24"/>
    <mergeCell ref="BQ17:BQ24"/>
    <mergeCell ref="BR17:BR24"/>
    <mergeCell ref="BS17:BS24"/>
    <mergeCell ref="BR15:BW15"/>
    <mergeCell ref="CA15:CL15"/>
    <mergeCell ref="A25:A32"/>
    <mergeCell ref="B25:B32"/>
    <mergeCell ref="C25:C32"/>
    <mergeCell ref="D25:D32"/>
    <mergeCell ref="E25:E32"/>
    <mergeCell ref="F25:G25"/>
    <mergeCell ref="AM25:AM32"/>
    <mergeCell ref="AN25:AN32"/>
    <mergeCell ref="AY25:AY32"/>
    <mergeCell ref="AZ25:AZ32"/>
    <mergeCell ref="AO25:AO32"/>
    <mergeCell ref="AP25:AP32"/>
    <mergeCell ref="AQ25:AQ32"/>
    <mergeCell ref="AR25:AR32"/>
    <mergeCell ref="AS25:AS32"/>
    <mergeCell ref="AT25:AT32"/>
    <mergeCell ref="A13:C13"/>
    <mergeCell ref="H13:K13"/>
    <mergeCell ref="L13:W13"/>
    <mergeCell ref="X13:AH13"/>
    <mergeCell ref="F15:G15"/>
    <mergeCell ref="BL15:BQ15"/>
    <mergeCell ref="BO25:BO32"/>
    <mergeCell ref="BP25:BP32"/>
    <mergeCell ref="BJ25:BJ32"/>
    <mergeCell ref="BK25:BK32"/>
    <mergeCell ref="AU25:AU32"/>
    <mergeCell ref="AV25:AV32"/>
    <mergeCell ref="AW25:AW32"/>
    <mergeCell ref="AX25:AX32"/>
    <mergeCell ref="BH25:BH32"/>
    <mergeCell ref="BI25:BI32"/>
    <mergeCell ref="BA25:BA32"/>
    <mergeCell ref="BB25:BB32"/>
    <mergeCell ref="BC25:BC32"/>
    <mergeCell ref="BD25:BD32"/>
    <mergeCell ref="BE25:BE32"/>
    <mergeCell ref="BF25:BF32"/>
    <mergeCell ref="A17:A24"/>
    <mergeCell ref="B17:B24"/>
    <mergeCell ref="C17:C24"/>
    <mergeCell ref="D17:D24"/>
    <mergeCell ref="E17:E24"/>
    <mergeCell ref="F17:G17"/>
    <mergeCell ref="F26:F31"/>
    <mergeCell ref="F32:G32"/>
    <mergeCell ref="CI25:CI32"/>
    <mergeCell ref="CJ25:CJ32"/>
    <mergeCell ref="CK25:CK32"/>
    <mergeCell ref="CL25:CL32"/>
    <mergeCell ref="CM25:CM32"/>
    <mergeCell ref="CC25:CC32"/>
    <mergeCell ref="CD25:CD32"/>
    <mergeCell ref="CE25:CE32"/>
    <mergeCell ref="CF25:CF32"/>
    <mergeCell ref="CG25:CG32"/>
    <mergeCell ref="CH25:CH32"/>
    <mergeCell ref="BW25:BW32"/>
    <mergeCell ref="BX25:BX32"/>
    <mergeCell ref="BY25:BY32"/>
    <mergeCell ref="BZ25:BZ32"/>
    <mergeCell ref="CA25:CA32"/>
    <mergeCell ref="CB25:CB32"/>
    <mergeCell ref="BQ25:BQ32"/>
    <mergeCell ref="BR25:BR32"/>
    <mergeCell ref="BS25:BS32"/>
    <mergeCell ref="BT25:BT32"/>
    <mergeCell ref="BU25:BU32"/>
    <mergeCell ref="BV25:BV32"/>
    <mergeCell ref="BG25:BG32"/>
    <mergeCell ref="BL25:BL32"/>
    <mergeCell ref="BM25:BM32"/>
    <mergeCell ref="BN25:BN32"/>
    <mergeCell ref="A33:E33"/>
  </mergeCells>
  <phoneticPr fontId="31" type="noConversion"/>
  <conditionalFormatting sqref="H16:L16 H26:L32 N26:AL32 N16:AL16 H25:AC25 AJ25:AL25">
    <cfRule type="expression" dxfId="1316" priority="4689">
      <formula>IF(H$16="sun",1,0)</formula>
    </cfRule>
  </conditionalFormatting>
  <conditionalFormatting sqref="M16 M26:M32">
    <cfRule type="expression" dxfId="1293" priority="4588">
      <formula>IF(M$16="sun",1,0)</formula>
    </cfRule>
  </conditionalFormatting>
  <conditionalFormatting sqref="H25:U25">
    <cfRule type="expression" dxfId="1281" priority="4455">
      <formula>IF(H$16="sun",1,0)</formula>
    </cfRule>
  </conditionalFormatting>
  <conditionalFormatting sqref="AM8:AM11">
    <cfRule type="expression" dxfId="1237" priority="3847">
      <formula>IF(AM$16="sun",1,0)</formula>
    </cfRule>
  </conditionalFormatting>
  <conditionalFormatting sqref="AJ25:AL25">
    <cfRule type="expression" dxfId="1016" priority="1928">
      <formula>IF(AJ$16="sun",1,0)</formula>
    </cfRule>
  </conditionalFormatting>
  <conditionalFormatting sqref="R25:W25">
    <cfRule type="expression" dxfId="761" priority="1381">
      <formula>IF(R$16="sun",1,0)</formula>
    </cfRule>
  </conditionalFormatting>
  <conditionalFormatting sqref="Y25:AC25">
    <cfRule type="expression" dxfId="760" priority="1380">
      <formula>IF(Y$16="sun",1,0)</formula>
    </cfRule>
  </conditionalFormatting>
  <conditionalFormatting sqref="AL25">
    <cfRule type="expression" dxfId="681" priority="702">
      <formula>IF(AL$16="sun",1,0)</formula>
    </cfRule>
  </conditionalFormatting>
  <conditionalFormatting sqref="AL25">
    <cfRule type="expression" dxfId="680" priority="701">
      <formula>IF(AL$16="sun",1,0)</formula>
    </cfRule>
  </conditionalFormatting>
  <conditionalFormatting sqref="AL25">
    <cfRule type="expression" dxfId="679" priority="700">
      <formula>IF(AL$16="sun",1,0)</formula>
    </cfRule>
  </conditionalFormatting>
  <conditionalFormatting sqref="AL25">
    <cfRule type="expression" dxfId="678" priority="699">
      <formula>IF(AL$16="sun",1,0)</formula>
    </cfRule>
  </conditionalFormatting>
  <conditionalFormatting sqref="W25:AB25">
    <cfRule type="expression" dxfId="666" priority="684">
      <formula>IF(W$16="sun",1,0)</formula>
    </cfRule>
  </conditionalFormatting>
  <conditionalFormatting sqref="AD25:AI25">
    <cfRule type="expression" dxfId="665" priority="683">
      <formula>IF(AD$16="sun",1,0)</formula>
    </cfRule>
  </conditionalFormatting>
  <conditionalFormatting sqref="AD25:AI25">
    <cfRule type="expression" dxfId="664" priority="682">
      <formula>IF(AD$16="sun",1,0)</formula>
    </cfRule>
  </conditionalFormatting>
  <conditionalFormatting sqref="AL25">
    <cfRule type="expression" dxfId="663" priority="681">
      <formula>IF(AL$16="sun",1,0)</formula>
    </cfRule>
  </conditionalFormatting>
  <conditionalFormatting sqref="H18:L24 N18:AL24 H17:AC17 AJ17:AL17">
    <cfRule type="expression" dxfId="27" priority="14">
      <formula>IF(H$16="sun",1,0)</formula>
    </cfRule>
  </conditionalFormatting>
  <conditionalFormatting sqref="M18:M24">
    <cfRule type="expression" dxfId="25" priority="13">
      <formula>IF(M$16="sun",1,0)</formula>
    </cfRule>
  </conditionalFormatting>
  <conditionalFormatting sqref="H17:U17">
    <cfRule type="expression" dxfId="23" priority="12">
      <formula>IF(H$16="sun",1,0)</formula>
    </cfRule>
  </conditionalFormatting>
  <conditionalFormatting sqref="AJ17:AL17">
    <cfRule type="expression" dxfId="21" priority="11">
      <formula>IF(AJ$16="sun",1,0)</formula>
    </cfRule>
  </conditionalFormatting>
  <conditionalFormatting sqref="R17:W17">
    <cfRule type="expression" dxfId="19" priority="10">
      <formula>IF(R$16="sun",1,0)</formula>
    </cfRule>
  </conditionalFormatting>
  <conditionalFormatting sqref="Y17:AC17">
    <cfRule type="expression" dxfId="17" priority="9">
      <formula>IF(Y$16="sun",1,0)</formula>
    </cfRule>
  </conditionalFormatting>
  <conditionalFormatting sqref="AL17">
    <cfRule type="expression" dxfId="15" priority="8">
      <formula>IF(AL$16="sun",1,0)</formula>
    </cfRule>
  </conditionalFormatting>
  <conditionalFormatting sqref="AL17">
    <cfRule type="expression" dxfId="13" priority="7">
      <formula>IF(AL$16="sun",1,0)</formula>
    </cfRule>
  </conditionalFormatting>
  <conditionalFormatting sqref="AL17">
    <cfRule type="expression" dxfId="11" priority="6">
      <formula>IF(AL$16="sun",1,0)</formula>
    </cfRule>
  </conditionalFormatting>
  <conditionalFormatting sqref="AL17">
    <cfRule type="expression" dxfId="9" priority="5">
      <formula>IF(AL$16="sun",1,0)</formula>
    </cfRule>
  </conditionalFormatting>
  <conditionalFormatting sqref="W17:AB17">
    <cfRule type="expression" dxfId="7" priority="4">
      <formula>IF(W$16="sun",1,0)</formula>
    </cfRule>
  </conditionalFormatting>
  <conditionalFormatting sqref="AD17:AI17">
    <cfRule type="expression" dxfId="5" priority="3">
      <formula>IF(AD$16="sun",1,0)</formula>
    </cfRule>
  </conditionalFormatting>
  <conditionalFormatting sqref="AD17:AI17">
    <cfRule type="expression" dxfId="3" priority="2">
      <formula>IF(AD$16="sun",1,0)</formula>
    </cfRule>
  </conditionalFormatting>
  <conditionalFormatting sqref="AL17">
    <cfRule type="expression" dxfId="1" priority="1">
      <formula>IF(AL$16="sun",1,0)</formula>
    </cfRule>
  </conditionalFormatting>
  <printOptions horizontalCentered="1"/>
  <pageMargins left="0" right="0" top="0" bottom="0.25" header="0" footer="0"/>
  <pageSetup paperSize="9" scale="32" orientation="landscape" horizontalDpi="1200" verticalDpi="1200" r:id="rId1"/>
  <headerFooter>
    <oddFooter>&amp;C&amp;P</oddFooter>
  </headerFooter>
  <colBreaks count="1" manualBreakCount="1">
    <brk id="75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Bảng công </vt:lpstr>
      <vt:lpstr>'Bảng công '!Print_Area</vt:lpstr>
      <vt:lpstr>'Bảng công 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Wisol</dc:creator>
  <cp:lastModifiedBy>DELL</cp:lastModifiedBy>
  <cp:lastPrinted>2022-06-01T05:12:31Z</cp:lastPrinted>
  <dcterms:created xsi:type="dcterms:W3CDTF">2020-06-02T07:51:21Z</dcterms:created>
  <dcterms:modified xsi:type="dcterms:W3CDTF">2022-06-14T09:26:44Z</dcterms:modified>
</cp:coreProperties>
</file>